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environmentnswgov.sharepoint.com/sites/MST_EES_PIPAP-Files/Shared Documents/Files/Funds management/2 PROJECT - Biodiverstiy and Carbon grants/02. Grant documents/05. Planting plan templates/1. FOR REVIEW/Final drafts/"/>
    </mc:Choice>
  </mc:AlternateContent>
  <xr:revisionPtr revIDLastSave="45" documentId="8_{DEFFF7B7-20AC-41A2-8630-B7104375516F}" xr6:coauthVersionLast="47" xr6:coauthVersionMax="47" xr10:uidLastSave="{FEEFBBF0-9D79-4A66-BBFD-E461DE54CBF9}"/>
  <bookViews>
    <workbookView xWindow="-110" yWindow="-110" windowWidth="19420" windowHeight="11620" tabRatio="698" xr2:uid="{6F6B2EB4-7C88-41FE-B1B0-FA46AD05A9FE}"/>
  </bookViews>
  <sheets>
    <sheet name="ReadmeFirst" sheetId="3" r:id="rId1"/>
    <sheet name="3_CarbonProject_" sheetId="34" r:id="rId2"/>
    <sheet name="4_ProjectActivities" sheetId="27" r:id="rId3"/>
    <sheet name="5_TargetCobenefits" sheetId="26" r:id="rId4"/>
    <sheet name="7_Time0to18mths" sheetId="38" r:id="rId5"/>
    <sheet name="7_ProjectDelivery" sheetId="9" r:id="rId6"/>
    <sheet name="8_Budget" sheetId="11" r:id="rId7"/>
    <sheet name="0_Contractor" sheetId="3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27" l="1"/>
  <c r="J47" i="27"/>
  <c r="J48" i="27"/>
  <c r="J49" i="27"/>
  <c r="J50" i="27"/>
  <c r="J51" i="27"/>
  <c r="J52" i="27"/>
  <c r="J53" i="27"/>
  <c r="J54" i="27"/>
  <c r="J55" i="27"/>
  <c r="J46" i="27"/>
  <c r="I56" i="27"/>
  <c r="G56" i="27"/>
  <c r="H56" i="27"/>
  <c r="J25" i="27"/>
  <c r="F16" i="11"/>
  <c r="E16" i="11"/>
  <c r="D16" i="11"/>
  <c r="C16" i="11"/>
  <c r="F15" i="11"/>
  <c r="E15" i="11"/>
  <c r="D15" i="11"/>
  <c r="C15" i="11"/>
  <c r="F14" i="11"/>
  <c r="E14" i="11"/>
  <c r="D14" i="11"/>
  <c r="C14" i="11"/>
  <c r="F13" i="11"/>
  <c r="E13" i="11"/>
  <c r="D13" i="11"/>
  <c r="C13" i="11"/>
  <c r="F12" i="11"/>
  <c r="E12" i="11"/>
  <c r="D12" i="11"/>
  <c r="C12" i="11"/>
  <c r="F11" i="11"/>
  <c r="E11" i="11"/>
  <c r="D11" i="11"/>
  <c r="C11" i="11"/>
  <c r="F10" i="11"/>
  <c r="E10" i="11"/>
  <c r="D10" i="11"/>
  <c r="C10" i="11"/>
  <c r="F9" i="11"/>
  <c r="E9" i="11"/>
  <c r="D9" i="11"/>
  <c r="C9" i="11"/>
  <c r="F8" i="11"/>
  <c r="E8" i="11"/>
  <c r="D8" i="11"/>
  <c r="C8" i="11"/>
  <c r="F7" i="11"/>
  <c r="E7" i="11"/>
  <c r="D7" i="11"/>
  <c r="C7" i="11"/>
  <c r="F6" i="11"/>
  <c r="E6" i="11"/>
  <c r="D6" i="11"/>
  <c r="C6" i="11"/>
  <c r="F5" i="11"/>
  <c r="E5" i="11"/>
  <c r="D5" i="11"/>
  <c r="C5" i="11"/>
  <c r="F4" i="11"/>
  <c r="E4" i="11"/>
  <c r="D4" i="11"/>
  <c r="C4" i="11"/>
  <c r="D25" i="26"/>
  <c r="B22" i="26"/>
  <c r="C22" i="26"/>
  <c r="J26" i="27"/>
  <c r="J24" i="27"/>
  <c r="E18" i="27"/>
  <c r="D24" i="3"/>
  <c r="E14" i="27"/>
  <c r="E15" i="27"/>
  <c r="E17" i="27"/>
  <c r="E16" i="27"/>
  <c r="J18" i="27"/>
  <c r="J14" i="27"/>
  <c r="J9" i="27"/>
  <c r="J4" i="27"/>
  <c r="J62" i="27"/>
  <c r="J63" i="27"/>
  <c r="J65" i="27"/>
  <c r="J66" i="27"/>
  <c r="J61" i="27"/>
  <c r="J35" i="27"/>
  <c r="J36" i="27"/>
  <c r="J37" i="27"/>
  <c r="J40" i="27"/>
  <c r="J41" i="27"/>
  <c r="J34" i="27"/>
  <c r="J27" i="27"/>
  <c r="J28" i="27"/>
  <c r="J15" i="27"/>
  <c r="J16" i="27"/>
  <c r="J17" i="27"/>
  <c r="J5" i="27"/>
  <c r="J6" i="27"/>
  <c r="J7" i="27"/>
  <c r="J8" i="27"/>
  <c r="J23" i="27" l="1"/>
  <c r="J10" i="27"/>
  <c r="J67" i="27"/>
  <c r="I67" i="27"/>
  <c r="H67" i="27"/>
  <c r="G67" i="27"/>
  <c r="F67" i="27"/>
  <c r="F68" i="27" s="1"/>
  <c r="I10" i="27"/>
  <c r="H10" i="27"/>
  <c r="G10" i="27"/>
  <c r="F10" i="27"/>
  <c r="F11" i="27" s="1"/>
  <c r="G11" i="27" l="1"/>
  <c r="G15" i="11"/>
  <c r="G68" i="27"/>
  <c r="C10" i="27" l="1"/>
  <c r="B13" i="34"/>
  <c r="B25" i="26"/>
  <c r="J19" i="27" l="1"/>
  <c r="I42" i="27"/>
  <c r="H42" i="27"/>
  <c r="G42" i="27"/>
  <c r="I19" i="27"/>
  <c r="G19" i="27"/>
  <c r="F19" i="27"/>
  <c r="G29" i="27"/>
  <c r="H29" i="27"/>
  <c r="I29" i="27"/>
  <c r="F29" i="27"/>
  <c r="J29" i="27"/>
  <c r="C25" i="26"/>
  <c r="C23" i="26"/>
  <c r="B23" i="26"/>
  <c r="B24" i="26" l="1"/>
  <c r="C24" i="26"/>
  <c r="G14" i="11"/>
  <c r="G8" i="11"/>
  <c r="G12" i="11"/>
  <c r="G10" i="11"/>
  <c r="G5" i="11"/>
  <c r="G13" i="11"/>
  <c r="G11" i="11"/>
  <c r="G9" i="11"/>
  <c r="G4" i="11"/>
  <c r="G7" i="11"/>
  <c r="G16" i="11"/>
  <c r="G6" i="11"/>
  <c r="J42" i="27"/>
  <c r="F42" i="27"/>
  <c r="F43" i="27" s="1"/>
  <c r="H19" i="27"/>
  <c r="F20" i="27"/>
  <c r="G30" i="27"/>
  <c r="D17" i="11"/>
  <c r="F17" i="11"/>
  <c r="E17" i="11"/>
  <c r="C18" i="11"/>
  <c r="C17" i="11"/>
  <c r="C22" i="11" s="1"/>
  <c r="F57" i="27"/>
  <c r="G57" i="27"/>
  <c r="G43" i="27"/>
  <c r="C21" i="11" l="1" a="1"/>
  <c r="C21" i="11" s="1"/>
  <c r="D23" i="26"/>
  <c r="D22" i="26"/>
  <c r="G20" i="27"/>
  <c r="D18" i="11"/>
  <c r="G18" i="11"/>
  <c r="G17" i="11"/>
  <c r="D24" i="26" l="1"/>
  <c r="F30" i="27"/>
  <c r="J30" i="27" l="1"/>
  <c r="F31" i="27" l="1"/>
  <c r="G31"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tc={424A8812-37C7-4F3E-8AB2-BCC3932BC07C}</author>
  </authors>
  <commentList>
    <comment ref="V2" authorId="0" shapeId="0" xr:uid="{424A8812-37C7-4F3E-8AB2-BCC3932BC07C}">
      <text>
        <t>[Threaded comment]
Your version of Excel allows you to read this threaded comment; however, any edits to it will get removed if the file is opened in a newer version of Excel. Learn more: https://go.microsoft.com/fwlink/?linkid=870924
Comment:
    Should be 25 years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4CC35C0-14E6-41D1-9E12-C9058781D24A}" keepAlive="1" name="Query - Site A planting list" description="Connection to the 'Site A planting list' query in the workbook." type="5" refreshedVersion="8" background="1" saveData="1">
    <dbPr connection="Provider=Microsoft.Mashup.OleDb.1;Data Source=$Workbook$;Location=&quot;Site A planting list&quot;;Extended Properties=&quot;&quot;" command="SELECT * FROM [Site A planting list]"/>
  </connection>
  <connection id="2" xr16:uid="{40518688-D5FC-4C33-8AA2-E51E4242A282}" keepAlive="1" name="Query - Site Planting list" description="Connection to the 'Site Planting list' query in the workbook." type="5" refreshedVersion="8" background="1" saveData="1">
    <dbPr connection="Provider=Microsoft.Mashup.OleDb.1;Data Source=$Workbook$;Location=&quot;Site Planting list&quot;;Extended Properties=&quot;&quot;" command="SELECT * FROM [Site Planting list]"/>
  </connection>
  <connection id="3" xr16:uid="{FF44EF81-006C-479A-A80A-0C00A62A3262}" keepAlive="1" name="Query - Species (3)" description="Connection to the 'Species (3)' query in the workbook." type="5" refreshedVersion="8" background="1" saveData="1">
    <dbPr connection="Provider=Microsoft.Mashup.OleDb.1;Data Source=$Workbook$;Location=&quot;Species (3)&quot;;Extended Properties=&quot;&quot;" command="SELECT * FROM [Species (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<sst xmlns="http://schemas.openxmlformats.org/spreadsheetml/2006/main" count="484" uniqueCount="324">
  <si>
    <t>Department of Climate Change, Energy, the Environment and Water (DCCEEW), NSW</t>
  </si>
  <si>
    <t>Planting Plan Workbook -  Instructions</t>
  </si>
  <si>
    <t xml:space="preserve">To be used when completing your planting plan for your Living Carbon grant application. </t>
  </si>
  <si>
    <t>About this Workbook</t>
  </si>
  <si>
    <t xml:space="preserve">This planting plan workbook contains blank and pre-formatted versions of each table that you need to complete in your planting plan. It is recommended that you fill out each table in the workbook, specifically those containing formulas. You can then copy and paste the completed tables into your planting plan. 
Note: When copying and pasting tables from the workbook into your planting plan, only copy over the contents and not the formulas. Do this by: 
1.	selecting/highlighting the completed table in the workbook
2.	right click and select ‘Copy’
3.	go your planting plan, place the cursor where you want to paste/insert the table and right click on it,
4.	select “Paste Special”
5.	select the first icon on the left to “Keep Source Formatting (K)”
There is one sheet (the coloured tabs at the bottom) for every section of your planting plan except for the schedules/timelines which are divided across two sheets. See the sections and their corresponding tables below. </t>
  </si>
  <si>
    <t>Guide Section</t>
  </si>
  <si>
    <t>Worksheet tab</t>
  </si>
  <si>
    <t>Tables included</t>
  </si>
  <si>
    <t>Section 3</t>
  </si>
  <si>
    <t>3_CarbonProject</t>
  </si>
  <si>
    <t>Table A Planting sites and properties/characteristics.</t>
  </si>
  <si>
    <t>Section 4</t>
  </si>
  <si>
    <t>4_ProjectActivities</t>
  </si>
  <si>
    <t>Section 5</t>
  </si>
  <si>
    <t xml:space="preserve">5_TargetCobenefits
</t>
  </si>
  <si>
    <t xml:space="preserve">Section 7 </t>
  </si>
  <si>
    <t xml:space="preserve">7_Time0to18mths
7_ProjectDelivery
</t>
  </si>
  <si>
    <t>Section 8</t>
  </si>
  <si>
    <t>8_Budget
0_Contractor</t>
  </si>
  <si>
    <t>Budget overall
Optional for applicant only to record contractors</t>
  </si>
  <si>
    <t>Instructions</t>
  </si>
  <si>
    <t xml:space="preserve">&gt; Follow the prompts at the top of each sheet and in the guide to complete the workbook.
&gt; Parts of the workbook that contain formulas or drop down menus are locked, which means you can not change them. This is to prevent you accidnetally deleting them.
&gt; You can add rows to all tables except the 8_Budget sheet, you can not add columns
&gt; If you are unsure of why some cells become automatically shaded or what an error messsage means, refer to Workbook rules below. </t>
  </si>
  <si>
    <r>
      <rPr>
        <b/>
        <sz val="11"/>
        <color theme="1"/>
        <rFont val="Public Sans"/>
        <family val="3"/>
      </rPr>
      <t>Disclaimer:</t>
    </r>
    <r>
      <rPr>
        <sz val="11"/>
        <color theme="1"/>
        <rFont val="Public Sans"/>
        <family val="3"/>
      </rPr>
      <t xml:space="preserve"> using this workbook is optional, not mandatory. The workbook will not be submitted as part of the Living Carbon grant application. All efforts have been made to ensure formulas and figures in the workbook deliver accurate figures. However, we do not guarantee the accuracy of the numbers and we expect anyone using it to double-check their numbers prior to including them in the planting plan.</t>
    </r>
  </si>
  <si>
    <r>
      <rPr>
        <b/>
        <sz val="11"/>
        <color rgb="FF000000"/>
        <rFont val="Calibri"/>
      </rPr>
      <t>Applicants do not need to read or review this</t>
    </r>
    <r>
      <rPr>
        <sz val="11"/>
        <color rgb="FF000000"/>
        <rFont val="Calibri"/>
      </rPr>
      <t xml:space="preserve">. It has been noted here, out of interest and so that you can see what the rules are if you use the Worbook long term. </t>
    </r>
  </si>
  <si>
    <t>Sheet</t>
  </si>
  <si>
    <t>Column(s)</t>
  </si>
  <si>
    <t>Type</t>
  </si>
  <si>
    <t>Rule</t>
  </si>
  <si>
    <t>Explanation</t>
  </si>
  <si>
    <t>4 Project Activities</t>
  </si>
  <si>
    <t>A and F</t>
  </si>
  <si>
    <t>Format</t>
  </si>
  <si>
    <r>
      <t xml:space="preserve">If "Weed Control" or "Other" is entered into a cell in </t>
    </r>
    <r>
      <rPr>
        <i/>
        <sz val="11"/>
        <color theme="1"/>
        <rFont val="Public Sans"/>
        <family val="3"/>
      </rPr>
      <t>column A "Activity"</t>
    </r>
    <r>
      <rPr>
        <sz val="11"/>
        <color theme="1"/>
        <rFont val="Public Sans"/>
        <family val="3"/>
      </rPr>
      <t>, then the cell on the same row in</t>
    </r>
    <r>
      <rPr>
        <i/>
        <sz val="11"/>
        <color theme="1"/>
        <rFont val="Public Sans"/>
        <family val="3"/>
      </rPr>
      <t xml:space="preserve"> column F "Grant"</t>
    </r>
    <r>
      <rPr>
        <sz val="11"/>
        <color theme="1"/>
        <rFont val="Public Sans"/>
        <family val="3"/>
      </rPr>
      <t>, will go grey.</t>
    </r>
  </si>
  <si>
    <t xml:space="preserve">Grant funds can not be used for weed control or other activities. </t>
  </si>
  <si>
    <t>A, E, F</t>
  </si>
  <si>
    <t>Message "please change"</t>
  </si>
  <si>
    <r>
      <t xml:space="preserve">If "Weed Control" or "Other" is entered into a cell in </t>
    </r>
    <r>
      <rPr>
        <i/>
        <sz val="11"/>
        <color theme="1"/>
        <rFont val="Public Sans"/>
        <family val="3"/>
      </rPr>
      <t>column A "Activity"</t>
    </r>
    <r>
      <rPr>
        <sz val="11"/>
        <color theme="1"/>
        <rFont val="Public Sans"/>
        <family val="3"/>
      </rPr>
      <t xml:space="preserve">, and a number more than $0 is entered into </t>
    </r>
    <r>
      <rPr>
        <i/>
        <sz val="11"/>
        <color theme="1"/>
        <rFont val="Public Sans"/>
        <family val="3"/>
      </rPr>
      <t>column F "Grant",</t>
    </r>
    <r>
      <rPr>
        <sz val="11"/>
        <color theme="1"/>
        <rFont val="Public Sans"/>
        <family val="3"/>
      </rPr>
      <t xml:space="preserve"> then this message will appear "Please change grey cell to N/A: because weed control and other is inelgibile grant expenditure"</t>
    </r>
  </si>
  <si>
    <t xml:space="preserve">You can not use grant funds to pay for weed control or other activities. If you do allocate grant funds for those activites, the message will tell you to change it. </t>
  </si>
  <si>
    <t>F</t>
  </si>
  <si>
    <t>If the percentage of grants for requested for fencing (F30) is more than the total cost of fencing (J30) then the following message will appear: Error - fencing grant funds exceed 50% of total fencing cost. Please change the costs paid by each funding source so that fencing grant funds do not exceed 50% of the total fencing cost"</t>
  </si>
  <si>
    <t>Grant funds must not exceed 50% of the total cost of the fence and may only be used to pay towards fencing costs that are equivalent to what a standard stock fence would cost.</t>
  </si>
  <si>
    <t>Planting site(s)</t>
  </si>
  <si>
    <t>Area (ha)</t>
  </si>
  <si>
    <t>Stems per ha</t>
  </si>
  <si>
    <t xml:space="preserve">Target canopy % </t>
  </si>
  <si>
    <t>Plant community type(s) (PCTs)</t>
  </si>
  <si>
    <t>Description</t>
  </si>
  <si>
    <t>A</t>
  </si>
  <si>
    <t>PCT 277:  Blakelys Red Gum – Yellow Box grassy tall woodland of the NSW South Western Slopes Bioregion</t>
  </si>
  <si>
    <t xml:space="preserve">125 m wide corridor running 620 m east-west across the centre of the property, excluding the area around an existing tree. PCT 227 is associated with box gum woodland, is the likely PCT prior to clearing, and will provide suitable habitat for the target species. </t>
  </si>
  <si>
    <t>B</t>
  </si>
  <si>
    <t> As above</t>
  </si>
  <si>
    <t>90 m wide corridor running 700 m north-south along the western boundary, excluding areas around several existing remnant trees. See above comment for PCT 277.</t>
  </si>
  <si>
    <t>Total</t>
  </si>
  <si>
    <t xml:space="preserve">Select an option from the drop down menu. This is needed for the budget in 8_Budget to calculate automatically. </t>
  </si>
  <si>
    <t>Provide details and a description. You can combine information for different planting sites, each site does not need its own line. 
You can add rows to the tables.</t>
  </si>
  <si>
    <t xml:space="preserve">The costs in column F may be paid for by a combination of different sources: grant funds, cash contribution, in-kind or third part contribution. Enter the how much each source is paying for. The total values will automatically update in 8_Budget. Cells that are shaded grey shaded will automatically fill in, you can not edit them. Note that the application form asks for a total in-kind and a total cash so if some of the third party contribution is in cash, keep a note of that on the side. </t>
  </si>
  <si>
    <t xml:space="preserve">Enter the full amount of the costs listed in column A. </t>
  </si>
  <si>
    <t xml:space="preserve">Include any assumptions or comments, for example if a fencing costs is calculated per meter. </t>
  </si>
  <si>
    <t>Revegetation method</t>
  </si>
  <si>
    <t>Planting sites</t>
  </si>
  <si>
    <t>Number of stems</t>
  </si>
  <si>
    <t xml:space="preserve">Description and reasons </t>
  </si>
  <si>
    <t>Grant funds</t>
  </si>
  <si>
    <t>Landowner cash co-contribution ($)</t>
  </si>
  <si>
    <t>Landowner in-kind ($ equivalent)</t>
  </si>
  <si>
    <t>Third party cash or in-kind contribution</t>
  </si>
  <si>
    <t xml:space="preserve">Total line cost </t>
  </si>
  <si>
    <t>Assumptions or comments</t>
  </si>
  <si>
    <t xml:space="preserve">Tube stock </t>
  </si>
  <si>
    <t>400 stems/ha x 5.0 ha</t>
  </si>
  <si>
    <t>N/A</t>
  </si>
  <si>
    <t>Table C Site preparation activities of the project</t>
  </si>
  <si>
    <t>Site preparation activity</t>
  </si>
  <si>
    <t>Length (m) or area (ha)</t>
  </si>
  <si>
    <t>Description and reasons</t>
  </si>
  <si>
    <t>Weed control</t>
  </si>
  <si>
    <t>A &amp; B</t>
  </si>
  <si>
    <t>12.5 ha</t>
  </si>
  <si>
    <t>Biomass reduction by crash grazing to reduce biomass before ripping and spraying.</t>
  </si>
  <si>
    <t>Soil preparation</t>
  </si>
  <si>
    <t>12.5 ha / 25,000 m</t>
  </si>
  <si>
    <t>Ripping is the most cost-effective method for preparing both sites, totalling 25,000m with rows 5m apart, before spraying.</t>
  </si>
  <si>
    <r>
      <t xml:space="preserve">Spray Glyphosate </t>
    </r>
    <r>
      <rPr>
        <sz val="11"/>
        <color theme="1"/>
        <rFont val="Public Sans"/>
        <family val="3"/>
      </rPr>
      <t>on 1 m wide strips along the rip lines one month before planting, to help control weed competition after planting.</t>
    </r>
  </si>
  <si>
    <t>Note: grant funds to fund soil preparation (ripping, augering or similar activities). Other activities such as  weed control,  removal of biomass, and pest control are ineligible grant expenditure.</t>
  </si>
  <si>
    <t>Table D: Fencing materials and labour</t>
  </si>
  <si>
    <t>Materials or labour</t>
  </si>
  <si>
    <t xml:space="preserve">Planting site(s)  </t>
  </si>
  <si>
    <t>Length (m)</t>
  </si>
  <si>
    <t>Description and reason</t>
  </si>
  <si>
    <t>Fencing materials</t>
  </si>
  <si>
    <t>Fencing labour</t>
  </si>
  <si>
    <t>Fencing labour and equipment by the landowner as in-kind</t>
  </si>
  <si>
    <t>Percent of grants funds out of total fencing cost:</t>
  </si>
  <si>
    <t>Tree protection materials</t>
  </si>
  <si>
    <t>Description and reasons (include quantity)</t>
  </si>
  <si>
    <t>5,000 tree guards (one per plant), 1L cardboard - to protect from rabbits and wind.</t>
  </si>
  <si>
    <t>10,000 stakes (2 per guard), 600mm bamboo – to support tree guards</t>
  </si>
  <si>
    <t>A (all) &amp; B (4ha only</t>
  </si>
  <si>
    <t>B (1ha only)</t>
  </si>
  <si>
    <t>Note: equipment such as post hole diggers, mallets (for putting in stakes) and watering equipment, are ineligible grant expenditure.</t>
  </si>
  <si>
    <t>Table F: Maintenance and monitoring of planting project</t>
  </si>
  <si>
    <t>Maintenance and monitoring</t>
  </si>
  <si>
    <t>Assumptions (Cost per meter)</t>
  </si>
  <si>
    <t>Initial maintenance as per plan</t>
  </si>
  <si>
    <t xml:space="preserve">Survival rate - Monitor as per schedule and if likely to drop below 80% will need to order more plants and replace dead ones </t>
  </si>
  <si>
    <t>Weed control - Regularly monitor and control as required to reduce competition</t>
  </si>
  <si>
    <t>Note: grant funds cannot be spent on monitoring and maintenance. These activities will need to be fully paid for by co-contribution to the grants.</t>
  </si>
  <si>
    <t xml:space="preserve">The Table below is not in your planting plan. It is included here so that Administration costs calculate in the 8_Budget. The grant default costs are pre-written for you. You can add more details or activity lines if that is helpful for you. </t>
  </si>
  <si>
    <t>Administration activity</t>
  </si>
  <si>
    <t>Description (specific of what it is)</t>
  </si>
  <si>
    <t>ACCU Scheme and Accounting for Nature (AfN) costs</t>
  </si>
  <si>
    <r>
      <t xml:space="preserve">All Living Carbon grant projects will receive a set amount of $5000 for ACCU Scheme and AfN costs. No more can be requested. 
</t>
    </r>
    <r>
      <rPr>
        <b/>
        <i/>
        <sz val="11"/>
        <color rgb="FF000000"/>
        <rFont val="Public Sans"/>
        <family val="3"/>
      </rPr>
      <t>(You could break this down into more detail)</t>
    </r>
  </si>
  <si>
    <t>Other admin</t>
  </si>
  <si>
    <t xml:space="preserve">None </t>
  </si>
  <si>
    <t>Type (flora, fauna, TEC)</t>
  </si>
  <si>
    <t>Common name</t>
  </si>
  <si>
    <t xml:space="preserve">Status </t>
  </si>
  <si>
    <t>Justification</t>
  </si>
  <si>
    <t>#</t>
  </si>
  <si>
    <t>Flora species (scientific name)</t>
  </si>
  <si>
    <t>Type (T  = Tree, S = shrubs)</t>
  </si>
  <si>
    <t>Quantity to be planted</t>
  </si>
  <si>
    <t>Planting areas</t>
  </si>
  <si>
    <t>Co-benefit contribution (only complete if there is a direct relationship to a planned co-benefit)</t>
  </si>
  <si>
    <t>TEC</t>
  </si>
  <si>
    <t>Box-gum Woodland (or White-box)</t>
  </si>
  <si>
    <t>White Box - Yellow Box - Blakely’s Red Gum Grassy Woodland and Derived Native Grassland in the NSW North Coast, New England Tableland, Nandewar, Brigalow Belt South, Sydney Basin, South Eastern Highlands, NSW South Western Slopes, South East Corner and Riverina Bioregions</t>
  </si>
  <si>
    <t>Critically Endangered (Cwlth); Endangered (NSW)</t>
  </si>
  <si>
    <t>SOS actions include, where appropriate, increase woodland patch size and condition, and reconnect fragmented patches using appropriate landscape configurations, plant species and provenances. Associated with PCT 277.</t>
  </si>
  <si>
    <t>Acacia dealbata</t>
  </si>
  <si>
    <t>T</t>
  </si>
  <si>
    <t>A&amp;B</t>
  </si>
  <si>
    <t>BGW</t>
  </si>
  <si>
    <t>Fauna</t>
  </si>
  <si>
    <t>Dusky Woodswallow</t>
  </si>
  <si>
    <t>Artamus cyanopterus cyanopterus</t>
  </si>
  <si>
    <t xml:space="preserve">Vulnerable (NSW)  </t>
  </si>
  <si>
    <t>SOS activity to assist recovery includes expand and reconnect smaller patches of open eucalypt forest. Associated with PCT 277.</t>
  </si>
  <si>
    <t>Acacia implexa</t>
  </si>
  <si>
    <t>Brown Treekeeper (eastern subsprecies)</t>
  </si>
  <si>
    <t>Climacteris picumnus victoriae</t>
  </si>
  <si>
    <t>SOS actions include undertaking revegetation, particularly adjacent to woodland remnants and streams, avoiding gaps greater than 100m. Associated with PCT 277.</t>
  </si>
  <si>
    <t>Eucalyptus albens</t>
  </si>
  <si>
    <t>Eucalyptus blakeyi</t>
  </si>
  <si>
    <t>Eucalyptus bridgesiana</t>
  </si>
  <si>
    <t>Eucalyptus macrorhyncha</t>
  </si>
  <si>
    <t>Eucalyptus polyanthemos</t>
  </si>
  <si>
    <t>Eucalyptus rubida</t>
  </si>
  <si>
    <t>Acacia buxifolia</t>
  </si>
  <si>
    <t>S</t>
  </si>
  <si>
    <t>Acacia genistifolia</t>
  </si>
  <si>
    <t>Acacia rubida</t>
  </si>
  <si>
    <t>Acacia veriniciflua</t>
  </si>
  <si>
    <t>Banksia marginata</t>
  </si>
  <si>
    <t>Bursaria spinosa</t>
  </si>
  <si>
    <t>Callistemon pallidus</t>
  </si>
  <si>
    <t>Plant Type</t>
  </si>
  <si>
    <t>Total  type</t>
  </si>
  <si>
    <t>% of total quantity</t>
  </si>
  <si>
    <t>Trees</t>
  </si>
  <si>
    <t>Shrubs</t>
  </si>
  <si>
    <t xml:space="preserve">Providing biodiversity co-benefit </t>
  </si>
  <si>
    <t>List project activities: 1. Keep activities shaded white; 2. For activities shaded in colour, add rows and list your project's specific activities. For example, replace the row for "Site preparation acitivities" with three rows that have "Spray one month prior to planting", "Ripping" and "Ground prepation".</t>
  </si>
  <si>
    <t xml:space="preserve">Adjust the timeline: Highlight the month or months that the activity will be completed. Change the months to match when your project will occur. </t>
  </si>
  <si>
    <t>Revegetation tasks</t>
  </si>
  <si>
    <t>Order materials, order plants, book contractors</t>
  </si>
  <si>
    <t>Site preparation activities (add your activities on separate rows)</t>
  </si>
  <si>
    <t>Fencing activities  (add your activities on separate rows)</t>
  </si>
  <si>
    <t>Planting activities (add your activities on separate rows)</t>
  </si>
  <si>
    <t>Maintenance and monitoring activities (add activities)</t>
  </si>
  <si>
    <t>Carbon and Environmental Accounting</t>
  </si>
  <si>
    <t>Annual submission to ACCU Scheme + ACCUs issued</t>
  </si>
  <si>
    <t>(If applicable) Contact method owner if using NV-07 and NV-10</t>
  </si>
  <si>
    <t>Register Environmental Account (EA) with AfN (Step 2 AfN)</t>
  </si>
  <si>
    <t>Build Environmental Account (Step 3 AfN)</t>
  </si>
  <si>
    <r>
      <t xml:space="preserve">Certify Environmental Account (Step 4 AfN) </t>
    </r>
    <r>
      <rPr>
        <sz val="11"/>
        <color theme="1"/>
        <rFont val="Public Sans"/>
        <family val="3"/>
      </rPr>
      <t>(includes audit)</t>
    </r>
  </si>
  <si>
    <t>Biodiversity survey/ ecological assessment monitoring</t>
  </si>
  <si>
    <t>EA annual certification compliance report and registration</t>
  </si>
  <si>
    <t>Living Carbon grant admin</t>
  </si>
  <si>
    <t>Set up monitoring points, budgeting and grant tracking</t>
  </si>
  <si>
    <t>Complete project case study</t>
  </si>
  <si>
    <t>Living Carbon surveys</t>
  </si>
  <si>
    <t>Living Carbon grant reports</t>
  </si>
  <si>
    <t>Monitor and report on stem survival rate 3-6 months after planting</t>
  </si>
  <si>
    <t>Add your own activities and months or dates. We've left a few to get you started.</t>
  </si>
  <si>
    <t>Add your own and months or dates. We've left a few to get you started.</t>
  </si>
  <si>
    <t>1- 5 year Monitoring and Activity Schedule</t>
  </si>
  <si>
    <r>
      <t xml:space="preserve">Monitoring Year 1 - 5
</t>
    </r>
    <r>
      <rPr>
        <i/>
        <sz val="10"/>
        <color theme="1"/>
        <rFont val="Public Sans"/>
        <family val="3"/>
      </rPr>
      <t>Change activities to suit you</t>
    </r>
  </si>
  <si>
    <t>Year 1 
2025</t>
  </si>
  <si>
    <t>Year 2</t>
  </si>
  <si>
    <t>Year 3</t>
  </si>
  <si>
    <t>Year 4</t>
  </si>
  <si>
    <t>Year 5</t>
  </si>
  <si>
    <t>Activities</t>
  </si>
  <si>
    <t>Y1</t>
  </si>
  <si>
    <t>Y2</t>
  </si>
  <si>
    <t>Y3</t>
  </si>
  <si>
    <t>Y4</t>
  </si>
  <si>
    <t>Y5</t>
  </si>
  <si>
    <t>Y6</t>
  </si>
  <si>
    <t>Quarter</t>
  </si>
  <si>
    <t xml:space="preserve">Add years to this line &gt; </t>
  </si>
  <si>
    <t>30</t>
  </si>
  <si>
    <t>31</t>
  </si>
  <si>
    <t>32</t>
  </si>
  <si>
    <t>33</t>
  </si>
  <si>
    <t>34</t>
  </si>
  <si>
    <t>35</t>
  </si>
  <si>
    <t>36</t>
  </si>
  <si>
    <t>37</t>
  </si>
  <si>
    <t>38</t>
  </si>
  <si>
    <t>39</t>
  </si>
  <si>
    <t>40</t>
  </si>
  <si>
    <t>41</t>
  </si>
  <si>
    <t>42</t>
  </si>
  <si>
    <t>43</t>
  </si>
  <si>
    <t>44</t>
  </si>
  <si>
    <t>45</t>
  </si>
  <si>
    <t>46</t>
  </si>
  <si>
    <t>47</t>
  </si>
  <si>
    <t>48</t>
  </si>
  <si>
    <t>Revegetation Activities</t>
  </si>
  <si>
    <t>Planting (direct seeding or tubestock)</t>
  </si>
  <si>
    <t>Plant survival (all plants) (once per year)</t>
  </si>
  <si>
    <t>Plant germination (direct or hand seeding)</t>
  </si>
  <si>
    <t>Monitoring activities (as needed or scheduled)</t>
  </si>
  <si>
    <t>(Change activities to suit you)</t>
  </si>
  <si>
    <t>Win</t>
  </si>
  <si>
    <t>Spr</t>
  </si>
  <si>
    <t>Sum</t>
  </si>
  <si>
    <t>Aut</t>
  </si>
  <si>
    <t>Plant survival post planting (tubestock) or post germination (direct seeding)</t>
  </si>
  <si>
    <t>Species selection</t>
  </si>
  <si>
    <t>Monitoring activities</t>
  </si>
  <si>
    <t>Seed collection</t>
  </si>
  <si>
    <t>Carbon and Environmental Accounting admin</t>
  </si>
  <si>
    <t>Plant propagation</t>
  </si>
  <si>
    <t>CER reporting, ACCUs issued (chosen every 5 years)</t>
  </si>
  <si>
    <t>Site preparation</t>
  </si>
  <si>
    <t>CER reporting, ACCUs issued (as frequently as 6 months to 5 years)</t>
  </si>
  <si>
    <t>EA certification compliance report and registration, (once per year)</t>
  </si>
  <si>
    <t>Plant installation</t>
  </si>
  <si>
    <t>Environmental Account certification compliance report and registration</t>
  </si>
  <si>
    <t>Maintain EA  (data colllection, audit, certify)</t>
  </si>
  <si>
    <t>Direct or hand seeding</t>
  </si>
  <si>
    <t>Maintain EA every 5 years or less (data colllection, audit, certify)</t>
  </si>
  <si>
    <t>Site maintenance</t>
  </si>
  <si>
    <t>Monitoring</t>
  </si>
  <si>
    <t>Consider opportunities to share your experiences</t>
  </si>
  <si>
    <t>Contingency planting</t>
  </si>
  <si>
    <t>Threat monitoring</t>
  </si>
  <si>
    <t>Dependent on site characteristics, and budget. It can be undertaken at any time.</t>
  </si>
  <si>
    <t>Dependent on site characteristics, and budget. It can be undertaken at any time, recommended annually at the same time as performance monitoring.</t>
  </si>
  <si>
    <t>The budget table automically populates (fills in) cells based on answers in 4_Project Activities. Assumption to do not carry over.</t>
  </si>
  <si>
    <t>Table N: Planting plan budget</t>
  </si>
  <si>
    <t>Activity</t>
  </si>
  <si>
    <t>Activity Costs</t>
  </si>
  <si>
    <t>Grant funding</t>
  </si>
  <si>
    <t>Third Party</t>
  </si>
  <si>
    <t>Total Activity</t>
  </si>
  <si>
    <t>Assumptions</t>
  </si>
  <si>
    <t>Other</t>
  </si>
  <si>
    <t>Fencing^</t>
  </si>
  <si>
    <t>Fencing</t>
  </si>
  <si>
    <t>Revegetation</t>
  </si>
  <si>
    <t>Direct seeding (seeds and direct seeding)</t>
  </si>
  <si>
    <t>Maintenance &amp; Report</t>
  </si>
  <si>
    <t>Initial monitoring and report</t>
  </si>
  <si>
    <t>Admin</t>
  </si>
  <si>
    <t>Sub total</t>
  </si>
  <si>
    <t>^ (max 50% of total grant cost or total fencing costs) </t>
  </si>
  <si>
    <t>Fencing grant costs do not exceed 50% of the total fencing cost</t>
  </si>
  <si>
    <t>Fencing grant costs do not exeed 50% of total grant request</t>
  </si>
  <si>
    <t>For your use only, do not include this in your planting plan.</t>
  </si>
  <si>
    <t>Contractors or partners with capacity to service proposed revegetation</t>
  </si>
  <si>
    <t>Contractor Name</t>
  </si>
  <si>
    <t>Works to be contracted for</t>
  </si>
  <si>
    <t xml:space="preserve">Relevant experience undertaking revegetation projects </t>
  </si>
  <si>
    <t>Availability to undertake proposed tasks (list relevant equipment)</t>
  </si>
  <si>
    <t xml:space="preserve">Planting labour (including installation of tree guards etc.) </t>
  </si>
  <si>
    <t>No cost to move cattle into and out of the site</t>
  </si>
  <si>
    <t>New gate and stays added to existing fence between Site A and B to provide vehicle and stock access between the north and south paddocks (because the existing gate in that fence will now be within planting site B) + 1 new gate to each of Sites A and B</t>
  </si>
  <si>
    <t>As above</t>
  </si>
  <si>
    <t>$2/stem x 4500 stems</t>
  </si>
  <si>
    <t>Planting and installing 4,500 tubestock &amp; tree guards, contracted labour.</t>
  </si>
  <si>
    <t>Planting and installing 500 tubestock &amp; tree guards, 50 hours volunteer labour (Landcare event, 20 people x 2.5 h each).</t>
  </si>
  <si>
    <t>$40/h x 50h (10 plants per person-hour)</t>
  </si>
  <si>
    <t>$100/250 pack delivered x 20 packs</t>
  </si>
  <si>
    <t>$100/500 pack delivered x 20 packs</t>
  </si>
  <si>
    <t>$2.50/stem x 3000 stems</t>
  </si>
  <si>
    <t>$2.50/stem x 2000 stems</t>
  </si>
  <si>
    <t>Best of 3 contractor quotes ($400/km x 25km + $1000 travel/float/hygiene)</t>
  </si>
  <si>
    <t>Best of 3 contractor quotes for standard stock fence materials ($5000/km)</t>
  </si>
  <si>
    <t>3 gates and materials</t>
  </si>
  <si>
    <t>25km x 1km/h x $80/h labour &amp; equipment ($2000) + $100 labour for equipment prep/cleaning + $400 chemical</t>
  </si>
  <si>
    <t>Soil moisture - Monitor as per schedule and arrange watering if cost:benefit assessment indicates it is worthwhile</t>
  </si>
  <si>
    <t>$100 labour x 5 times</t>
  </si>
  <si>
    <t>Expect will need two careful spot-spray follow up controls @ ~$5000 each</t>
  </si>
  <si>
    <t>Tree guards - Monitor as per schedule and repair/replace as needed</t>
  </si>
  <si>
    <t>$100 labour x 4 times monitoring + $1100 to replace guards/stakes</t>
  </si>
  <si>
    <t>$100 labour x 2 times monotoring + $800 to replace 200 trees @ $4 each</t>
  </si>
  <si>
    <t>Take photos, collect data and prepare reports for Living Carbon grant</t>
  </si>
  <si>
    <t>4 reports @ $500 labour each</t>
  </si>
  <si>
    <t>$1,000 in landholder's time to coordinate; $9,000 for expert contractor</t>
  </si>
  <si>
    <t>Time spent with support officer, developing case studies, doing surveys, etc</t>
  </si>
  <si>
    <t>Fencing wire &amp; posts for new stock fence along the north, east and west side of Site A</t>
  </si>
  <si>
    <t>Fencing wire &amp; posts for new stock fence along the eastern side of Site B</t>
  </si>
  <si>
    <t>Monitoring - Years 6-25</t>
  </si>
  <si>
    <t>Table B Revegetation method(s) of your Living Carbon project.</t>
  </si>
  <si>
    <t>Table E Tree protection materials and labour</t>
  </si>
  <si>
    <t>Table G: Targeted biodiversity co-benefits your project aims to achieve and justification</t>
  </si>
  <si>
    <t>Table H: Species list, diversity and abundance of predicted species to be planted</t>
  </si>
  <si>
    <t>Table I: Summary of planting project's diversity, abundance and co-benefits</t>
  </si>
  <si>
    <t>Table B to Table F - Planting method, Site preparation, Fencing, Planting materials, Maintenance and reporting
Also, Admin (optional for workbook budget only)</t>
  </si>
  <si>
    <t>Table A - Planting sites and properties/characteristics.</t>
  </si>
  <si>
    <t>Table K: Project schedule for 18 months of the Living Carbon grant</t>
  </si>
  <si>
    <t>Table L: Project schedule for 1 to 5 years</t>
  </si>
  <si>
    <t>Table M: Project schedule for 6 to 25 years</t>
  </si>
  <si>
    <t>Table G to Table I -Target co-benefits;  Species list, diversity and abundance of predicted species to be planted; Summary of planting diversity and abundance</t>
  </si>
  <si>
    <t>Table K - Project schedule for 18 months of the Living Carbon grant
Table L and Table M - Project schedules for 1 to 5 years and 6 to 25 years</t>
  </si>
  <si>
    <t>Quality tubestock is locally available for this relatively small planting project and will likely establish better than direct seeding due to significant weed pressure. 400 stems/ha x 7.5 ha</t>
  </si>
  <si>
    <t>Est. 150 hours general fence (~10m/h) + 20 hours for stays = 170 h @ $50/h labour &amp; equipment use</t>
  </si>
  <si>
    <t>Scientific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</si>
</sst>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
    <numFmt numFmtId="165" formatCode="&quot;$&quot;#,##0.00"/>
    <numFmt numFmtId="166" formatCode="#,##0_ ;\-#,##0\ "/>
  </numFmts>
  <fonts count="34" x14ac:knownFonts="1">
    <font>
      <sz val="11"/>
      <color theme="1"/>
      <name val="Calibri"/>
      <family val="2"/>
      <scheme val="minor"/>
    </font>
    <font>
      <u/>
      <sz val="11"/>
      <color theme="10"/>
      <name val="Calibri"/>
      <family val="2"/>
      <scheme val="minor"/>
    </font>
    <font>
      <sz val="11"/>
      <color theme="1"/>
      <name val="Public Sans"/>
      <family val="3"/>
    </font>
    <font>
      <sz val="11"/>
      <color theme="1"/>
      <name val="Calibri"/>
      <family val="2"/>
      <scheme val="minor"/>
    </font>
    <font>
      <b/>
      <sz val="9"/>
      <color theme="1"/>
      <name val="Public Sans"/>
      <family val="3"/>
    </font>
    <font>
      <b/>
      <sz val="11"/>
      <color rgb="FF000000"/>
      <name val="Public Sans"/>
      <family val="3"/>
    </font>
    <font>
      <sz val="11"/>
      <color rgb="FF000000"/>
      <name val="Public Sans"/>
      <family val="3"/>
    </font>
    <font>
      <sz val="10"/>
      <color theme="1"/>
      <name val="Public Sans"/>
      <family val="3"/>
    </font>
    <font>
      <b/>
      <sz val="11"/>
      <color theme="0"/>
      <name val="Public Sans"/>
      <family val="3"/>
    </font>
    <font>
      <i/>
      <sz val="11"/>
      <color theme="1"/>
      <name val="Public Sans"/>
      <family val="3"/>
    </font>
    <font>
      <b/>
      <sz val="11"/>
      <color theme="1"/>
      <name val="Public Sans"/>
      <family val="3"/>
    </font>
    <font>
      <sz val="9"/>
      <color theme="1"/>
      <name val="Public Sans"/>
      <family val="3"/>
    </font>
    <font>
      <sz val="11"/>
      <name val="Public Sans"/>
      <family val="3"/>
    </font>
    <font>
      <b/>
      <sz val="11"/>
      <name val="Public Sans"/>
      <family val="3"/>
    </font>
    <font>
      <u/>
      <sz val="11"/>
      <color theme="10"/>
      <name val="Public Sans"/>
      <family val="3"/>
    </font>
    <font>
      <sz val="11"/>
      <color rgb="FF22272B"/>
      <name val="Public Sans"/>
      <family val="3"/>
    </font>
    <font>
      <b/>
      <sz val="14"/>
      <color theme="1"/>
      <name val="Public Sans"/>
      <family val="3"/>
    </font>
    <font>
      <sz val="11.5"/>
      <color rgb="FF22272B"/>
      <name val="Public Sans"/>
      <family val="3"/>
    </font>
    <font>
      <sz val="12"/>
      <color rgb="FF808080"/>
      <name val="Public Sans"/>
      <family val="3"/>
    </font>
    <font>
      <b/>
      <sz val="16"/>
      <color rgb="FF22272B"/>
      <name val="Public Sans"/>
      <family val="3"/>
    </font>
    <font>
      <b/>
      <sz val="11"/>
      <color rgb="FF22272B"/>
      <name val="Public Sans"/>
      <family val="3"/>
    </font>
    <font>
      <i/>
      <sz val="10"/>
      <color theme="1"/>
      <name val="Public Sans"/>
      <family val="3"/>
    </font>
    <font>
      <b/>
      <sz val="10"/>
      <color theme="1"/>
      <name val="Public Sans"/>
      <family val="3"/>
    </font>
    <font>
      <sz val="10"/>
      <color rgb="FFFF0000"/>
      <name val="Public Sans"/>
      <family val="3"/>
    </font>
    <font>
      <i/>
      <sz val="8"/>
      <color theme="0" tint="-0.499984740745262"/>
      <name val="Public Sans"/>
      <family val="3"/>
    </font>
    <font>
      <sz val="18"/>
      <color rgb="FF22272B"/>
      <name val="Public Sans"/>
      <family val="3"/>
    </font>
    <font>
      <sz val="18"/>
      <color rgb="FF808080"/>
      <name val="Public Sans"/>
      <family val="3"/>
    </font>
    <font>
      <i/>
      <sz val="9"/>
      <color theme="1"/>
      <name val="Public Sans"/>
      <family val="3"/>
    </font>
    <font>
      <b/>
      <sz val="12"/>
      <color theme="0"/>
      <name val="Public Sans"/>
      <family val="3"/>
    </font>
    <font>
      <b/>
      <i/>
      <sz val="11"/>
      <color rgb="FF000000"/>
      <name val="Public Sans"/>
      <family val="3"/>
    </font>
    <font>
      <b/>
      <sz val="11"/>
      <color rgb="FFFF0000"/>
      <name val="Public Sans"/>
      <family val="3"/>
    </font>
    <font>
      <sz val="8"/>
      <name val="Calibri"/>
      <family val="2"/>
      <scheme val="minor"/>
    </font>
    <font>
      <b/>
      <sz val="11"/>
      <color rgb="FF000000"/>
      <name val="Calibri"/>
    </font>
    <font>
      <sz val="11"/>
      <color rgb="FF000000"/>
      <name val="Calibri"/>
    </font>
  </fonts>
  <fills count="18">
    <fill>
      <patternFill patternType="none"/>
    </fill>
    <fill>
      <patternFill patternType="gray125"/>
    </fill>
    <fill>
      <patternFill patternType="solid">
        <fgColor rgb="FFEDFBEF"/>
        <bgColor indexed="64"/>
      </patternFill>
    </fill>
    <fill>
      <patternFill patternType="solid">
        <fgColor rgb="FFA8EDB3"/>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rgb="FFEBFBEE"/>
        <bgColor indexed="64"/>
      </patternFill>
    </fill>
    <fill>
      <patternFill patternType="solid">
        <fgColor rgb="FFCBEDFD"/>
        <bgColor indexed="64"/>
      </patternFill>
    </fill>
    <fill>
      <patternFill patternType="solid">
        <fgColor rgb="FFD7153A"/>
        <bgColor indexed="64"/>
      </patternFill>
    </fill>
    <fill>
      <patternFill patternType="solid">
        <fgColor theme="0"/>
        <bgColor indexed="64"/>
      </patternFill>
    </fill>
    <fill>
      <patternFill patternType="solid">
        <fgColor theme="3"/>
        <bgColor indexed="64"/>
      </patternFill>
    </fill>
    <fill>
      <patternFill patternType="solid">
        <fgColor rgb="FFDBFADF"/>
        <bgColor indexed="64"/>
      </patternFill>
    </fill>
    <fill>
      <patternFill patternType="solid">
        <fgColor rgb="FFCAF4D1"/>
        <bgColor indexed="64"/>
      </patternFill>
    </fill>
    <fill>
      <patternFill patternType="solid">
        <fgColor rgb="FFADCBFF"/>
        <bgColor indexed="64"/>
      </patternFill>
    </fill>
    <fill>
      <patternFill patternType="solid">
        <fgColor rgb="FFCED4D8"/>
        <bgColor indexed="64"/>
      </patternFill>
    </fill>
    <fill>
      <patternFill patternType="solid">
        <fgColor rgb="FFD5E4FF"/>
        <bgColor indexed="64"/>
      </patternFill>
    </fill>
  </fills>
  <borders count="2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A8EDB3"/>
      </left>
      <right/>
      <top style="medium">
        <color rgb="FFA8EDB3"/>
      </top>
      <bottom style="medium">
        <color rgb="FFA8EDB3"/>
      </bottom>
      <diagonal/>
    </border>
    <border>
      <left/>
      <right style="medium">
        <color rgb="FFA8EDB3"/>
      </right>
      <top style="medium">
        <color rgb="FFA8EDB3"/>
      </top>
      <bottom style="medium">
        <color rgb="FFA8EDB3"/>
      </bottom>
      <diagonal/>
    </border>
    <border>
      <left/>
      <right style="medium">
        <color rgb="FFCAF4D1"/>
      </right>
      <top/>
      <bottom style="medium">
        <color rgb="FFCAF4D1"/>
      </bottom>
      <diagonal/>
    </border>
    <border>
      <left style="thin">
        <color rgb="FF05290A"/>
      </left>
      <right style="thin">
        <color rgb="FF05290A"/>
      </right>
      <top style="thin">
        <color rgb="FF05290A"/>
      </top>
      <bottom style="thin">
        <color rgb="FF05290A"/>
      </bottom>
      <diagonal/>
    </border>
    <border>
      <left style="thin">
        <color rgb="FF05290A"/>
      </left>
      <right/>
      <top style="thin">
        <color rgb="FF05290A"/>
      </top>
      <bottom style="thin">
        <color rgb="FF05290A"/>
      </bottom>
      <diagonal/>
    </border>
    <border>
      <left/>
      <right/>
      <top style="thin">
        <color rgb="FF05290A"/>
      </top>
      <bottom style="thin">
        <color rgb="FF05290A"/>
      </bottom>
      <diagonal/>
    </border>
    <border>
      <left style="thin">
        <color rgb="FFA8EDB3"/>
      </left>
      <right style="thin">
        <color rgb="FFA8EDB3"/>
      </right>
      <top style="thin">
        <color rgb="FFA8EDB3"/>
      </top>
      <bottom style="thin">
        <color rgb="FFA8EDB3"/>
      </bottom>
      <diagonal/>
    </border>
    <border>
      <left style="thin">
        <color rgb="FFCAF4D1"/>
      </left>
      <right style="thin">
        <color rgb="FFCAF4D1"/>
      </right>
      <top style="thin">
        <color rgb="FFCAF4D1"/>
      </top>
      <bottom style="thin">
        <color rgb="FFCAF4D1"/>
      </bottom>
      <diagonal/>
    </border>
    <border>
      <left style="thin">
        <color rgb="FFCAF4D1"/>
      </left>
      <right style="thin">
        <color rgb="FFCAF4D1"/>
      </right>
      <top style="thin">
        <color rgb="FFCAF4D1"/>
      </top>
      <bottom/>
      <diagonal/>
    </border>
    <border>
      <left style="medium">
        <color rgb="FFCAF4D1"/>
      </left>
      <right/>
      <top style="medium">
        <color rgb="FFCAF4D1"/>
      </top>
      <bottom style="medium">
        <color rgb="FFCAF4D1"/>
      </bottom>
      <diagonal/>
    </border>
    <border>
      <left/>
      <right style="medium">
        <color rgb="FFCAF4D1"/>
      </right>
      <top style="medium">
        <color rgb="FFCAF4D1"/>
      </top>
      <bottom style="medium">
        <color rgb="FFCAF4D1"/>
      </bottom>
      <diagonal/>
    </border>
    <border>
      <left/>
      <right/>
      <top/>
      <bottom style="medium">
        <color rgb="FFA8EDB3"/>
      </bottom>
      <diagonal/>
    </border>
    <border>
      <left style="medium">
        <color indexed="64"/>
      </left>
      <right style="thin">
        <color rgb="FF05290A"/>
      </right>
      <top style="medium">
        <color indexed="64"/>
      </top>
      <bottom style="thin">
        <color rgb="FF05290A"/>
      </bottom>
      <diagonal/>
    </border>
    <border>
      <left style="thin">
        <color rgb="FF05290A"/>
      </left>
      <right style="thin">
        <color rgb="FF05290A"/>
      </right>
      <top style="medium">
        <color indexed="64"/>
      </top>
      <bottom style="thin">
        <color rgb="FF05290A"/>
      </bottom>
      <diagonal/>
    </border>
    <border>
      <left style="thin">
        <color rgb="FF05290A"/>
      </left>
      <right style="medium">
        <color indexed="64"/>
      </right>
      <top style="medium">
        <color indexed="64"/>
      </top>
      <bottom style="thin">
        <color rgb="FF05290A"/>
      </bottom>
      <diagonal/>
    </border>
    <border>
      <left style="medium">
        <color indexed="64"/>
      </left>
      <right style="thin">
        <color rgb="FF05290A"/>
      </right>
      <top style="thin">
        <color rgb="FF05290A"/>
      </top>
      <bottom style="thin">
        <color rgb="FF05290A"/>
      </bottom>
      <diagonal/>
    </border>
    <border>
      <left style="thin">
        <color rgb="FF05290A"/>
      </left>
      <right style="medium">
        <color indexed="64"/>
      </right>
      <top style="thin">
        <color rgb="FF05290A"/>
      </top>
      <bottom style="thin">
        <color rgb="FF05290A"/>
      </bottom>
      <diagonal/>
    </border>
    <border>
      <left style="medium">
        <color indexed="64"/>
      </left>
      <right style="thin">
        <color rgb="FF05290A"/>
      </right>
      <top style="thin">
        <color rgb="FF05290A"/>
      </top>
      <bottom style="medium">
        <color indexed="64"/>
      </bottom>
      <diagonal/>
    </border>
    <border>
      <left style="thin">
        <color rgb="FF05290A"/>
      </left>
      <right style="thin">
        <color rgb="FF05290A"/>
      </right>
      <top style="thin">
        <color rgb="FF05290A"/>
      </top>
      <bottom style="medium">
        <color indexed="64"/>
      </bottom>
      <diagonal/>
    </border>
    <border>
      <left style="thin">
        <color rgb="FF05290A"/>
      </left>
      <right style="medium">
        <color indexed="64"/>
      </right>
      <top style="thin">
        <color rgb="FF05290A"/>
      </top>
      <bottom style="medium">
        <color indexed="64"/>
      </bottom>
      <diagonal/>
    </border>
    <border>
      <left style="medium">
        <color indexed="64"/>
      </left>
      <right style="thin">
        <color rgb="FF000000"/>
      </right>
      <top/>
      <bottom style="medium">
        <color indexed="64"/>
      </bottom>
      <diagonal/>
    </border>
    <border>
      <left style="thin">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top style="thin">
        <color rgb="FF05290A"/>
      </top>
      <bottom style="thin">
        <color rgb="FF05290A"/>
      </bottom>
      <diagonal/>
    </border>
    <border>
      <left style="medium">
        <color indexed="64"/>
      </left>
      <right/>
      <top style="medium">
        <color indexed="64"/>
      </top>
      <bottom style="thin">
        <color rgb="FF05290A"/>
      </bottom>
      <diagonal/>
    </border>
    <border>
      <left style="thin">
        <color rgb="FF05290A"/>
      </left>
      <right/>
      <top style="medium">
        <color indexed="64"/>
      </top>
      <bottom style="thin">
        <color rgb="FF05290A"/>
      </bottom>
      <diagonal/>
    </border>
    <border>
      <left/>
      <right style="medium">
        <color indexed="64"/>
      </right>
      <top style="medium">
        <color indexed="64"/>
      </top>
      <bottom style="thin">
        <color rgb="FF05290A"/>
      </bottom>
      <diagonal/>
    </border>
    <border>
      <left/>
      <right style="medium">
        <color indexed="64"/>
      </right>
      <top style="thin">
        <color rgb="FF05290A"/>
      </top>
      <bottom style="thin">
        <color rgb="FF05290A"/>
      </bottom>
      <diagonal/>
    </border>
    <border>
      <left style="thin">
        <color rgb="FF05290A"/>
      </left>
      <right/>
      <top style="thin">
        <color rgb="FF05290A"/>
      </top>
      <bottom style="medium">
        <color indexed="64"/>
      </bottom>
      <diagonal/>
    </border>
    <border>
      <left/>
      <right style="medium">
        <color indexed="64"/>
      </right>
      <top style="thin">
        <color rgb="FF05290A"/>
      </top>
      <bottom style="medium">
        <color indexed="64"/>
      </bottom>
      <diagonal/>
    </border>
    <border>
      <left style="thin">
        <color rgb="FFCAF4D1"/>
      </left>
      <right/>
      <top style="thin">
        <color rgb="FFCAF4D1"/>
      </top>
      <bottom style="thin">
        <color rgb="FFCAF4D1"/>
      </bottom>
      <diagonal/>
    </border>
    <border>
      <left style="medium">
        <color indexed="64"/>
      </left>
      <right style="medium">
        <color indexed="64"/>
      </right>
      <top/>
      <bottom/>
      <diagonal/>
    </border>
    <border>
      <left style="thin">
        <color rgb="FFCAF4D1"/>
      </left>
      <right/>
      <top style="thin">
        <color rgb="FFCAF4D1"/>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CAF4D1"/>
      </left>
      <right style="medium">
        <color indexed="64"/>
      </right>
      <top style="thin">
        <color rgb="FFCAF4D1"/>
      </top>
      <bottom style="thin">
        <color rgb="FFCAF4D1"/>
      </bottom>
      <diagonal/>
    </border>
    <border>
      <left/>
      <right/>
      <top style="medium">
        <color indexed="64"/>
      </top>
      <bottom style="thin">
        <color rgb="FF05290A"/>
      </bottom>
      <diagonal/>
    </border>
    <border>
      <left style="medium">
        <color indexed="64"/>
      </left>
      <right style="thin">
        <color rgb="FFCAF4D1"/>
      </right>
      <top style="thin">
        <color rgb="FFCAF4D1"/>
      </top>
      <bottom style="thin">
        <color rgb="FFCAF4D1"/>
      </bottom>
      <diagonal/>
    </border>
    <border>
      <left style="medium">
        <color indexed="64"/>
      </left>
      <right style="thin">
        <color rgb="FFA8EDB3"/>
      </right>
      <top style="medium">
        <color indexed="64"/>
      </top>
      <bottom style="thin">
        <color rgb="FFA8EDB3"/>
      </bottom>
      <diagonal/>
    </border>
    <border>
      <left style="thin">
        <color rgb="FFA8EDB3"/>
      </left>
      <right style="thin">
        <color rgb="FFA8EDB3"/>
      </right>
      <top style="medium">
        <color indexed="64"/>
      </top>
      <bottom style="thin">
        <color rgb="FFA8EDB3"/>
      </bottom>
      <diagonal/>
    </border>
    <border>
      <left style="thin">
        <color rgb="FFA8EDB3"/>
      </left>
      <right style="medium">
        <color indexed="64"/>
      </right>
      <top style="medium">
        <color indexed="64"/>
      </top>
      <bottom style="thin">
        <color rgb="FFA8EDB3"/>
      </bottom>
      <diagonal/>
    </border>
    <border>
      <left style="medium">
        <color indexed="64"/>
      </left>
      <right style="thin">
        <color rgb="FFA8EDB3"/>
      </right>
      <top style="thin">
        <color rgb="FFA8EDB3"/>
      </top>
      <bottom style="thin">
        <color rgb="FFA8EDB3"/>
      </bottom>
      <diagonal/>
    </border>
    <border>
      <left style="thin">
        <color rgb="FFA8EDB3"/>
      </left>
      <right style="medium">
        <color indexed="64"/>
      </right>
      <top style="thin">
        <color rgb="FFA8EDB3"/>
      </top>
      <bottom style="thin">
        <color rgb="FFA8EDB3"/>
      </bottom>
      <diagonal/>
    </border>
    <border>
      <left style="medium">
        <color indexed="64"/>
      </left>
      <right style="thin">
        <color rgb="FFA8EDB3"/>
      </right>
      <top style="thin">
        <color rgb="FFA8EDB3"/>
      </top>
      <bottom style="medium">
        <color indexed="64"/>
      </bottom>
      <diagonal/>
    </border>
    <border>
      <left style="thin">
        <color rgb="FFA8EDB3"/>
      </left>
      <right style="thin">
        <color rgb="FFA8EDB3"/>
      </right>
      <top style="thin">
        <color rgb="FFA8EDB3"/>
      </top>
      <bottom style="medium">
        <color indexed="64"/>
      </bottom>
      <diagonal/>
    </border>
    <border>
      <left style="thin">
        <color rgb="FFA8EDB3"/>
      </left>
      <right style="medium">
        <color indexed="64"/>
      </right>
      <top style="thin">
        <color rgb="FFA8EDB3"/>
      </top>
      <bottom style="medium">
        <color indexed="64"/>
      </bottom>
      <diagonal/>
    </border>
    <border>
      <left/>
      <right style="thin">
        <color rgb="FFA8EDB3"/>
      </right>
      <top/>
      <bottom/>
      <diagonal/>
    </border>
    <border>
      <left style="medium">
        <color indexed="64"/>
      </left>
      <right style="thin">
        <color rgb="FFA8EDB3"/>
      </right>
      <top/>
      <bottom/>
      <diagonal/>
    </border>
    <border>
      <left style="thin">
        <color rgb="FFA8EDB3"/>
      </left>
      <right style="medium">
        <color indexed="64"/>
      </right>
      <top/>
      <bottom/>
      <diagonal/>
    </border>
    <border>
      <left style="medium">
        <color indexed="64"/>
      </left>
      <right style="medium">
        <color indexed="64"/>
      </right>
      <top style="thin">
        <color rgb="FFA8EDB3"/>
      </top>
      <bottom/>
      <diagonal/>
    </border>
    <border>
      <left style="thin">
        <color rgb="FFA8EDB3"/>
      </left>
      <right style="medium">
        <color indexed="64"/>
      </right>
      <top style="thin">
        <color rgb="FFA8EDB3"/>
      </top>
      <bottom/>
      <diagonal/>
    </border>
    <border>
      <left style="thin">
        <color rgb="FFA8EDB3"/>
      </left>
      <right style="medium">
        <color indexed="64"/>
      </right>
      <top/>
      <bottom style="thin">
        <color rgb="FFA8EDB3"/>
      </bottom>
      <diagonal/>
    </border>
    <border>
      <left style="medium">
        <color rgb="FFA8EDB3"/>
      </left>
      <right style="thin">
        <color rgb="FFCAF4D1"/>
      </right>
      <top style="medium">
        <color rgb="FFA8EDB3"/>
      </top>
      <bottom style="thin">
        <color rgb="FFCAF4D1"/>
      </bottom>
      <diagonal/>
    </border>
    <border>
      <left style="thin">
        <color rgb="FFCAF4D1"/>
      </left>
      <right style="thin">
        <color rgb="FFCAF4D1"/>
      </right>
      <top style="medium">
        <color rgb="FFA8EDB3"/>
      </top>
      <bottom style="thin">
        <color rgb="FFCAF4D1"/>
      </bottom>
      <diagonal/>
    </border>
    <border>
      <left style="thin">
        <color rgb="FFCAF4D1"/>
      </left>
      <right style="medium">
        <color rgb="FFA8EDB3"/>
      </right>
      <top style="medium">
        <color rgb="FFA8EDB3"/>
      </top>
      <bottom style="thin">
        <color rgb="FFCAF4D1"/>
      </bottom>
      <diagonal/>
    </border>
    <border>
      <left style="medium">
        <color rgb="FFA8EDB3"/>
      </left>
      <right style="thin">
        <color rgb="FFCAF4D1"/>
      </right>
      <top style="thin">
        <color rgb="FFCAF4D1"/>
      </top>
      <bottom style="thin">
        <color rgb="FFCAF4D1"/>
      </bottom>
      <diagonal/>
    </border>
    <border>
      <left style="thin">
        <color rgb="FFCAF4D1"/>
      </left>
      <right style="medium">
        <color rgb="FFA8EDB3"/>
      </right>
      <top style="thin">
        <color rgb="FFCAF4D1"/>
      </top>
      <bottom style="thin">
        <color rgb="FFCAF4D1"/>
      </bottom>
      <diagonal/>
    </border>
    <border>
      <left style="medium">
        <color rgb="FFA8EDB3"/>
      </left>
      <right style="thin">
        <color rgb="FFCAF4D1"/>
      </right>
      <top style="thin">
        <color rgb="FFCAF4D1"/>
      </top>
      <bottom style="medium">
        <color rgb="FFA8EDB3"/>
      </bottom>
      <diagonal/>
    </border>
    <border>
      <left style="thin">
        <color rgb="FFCAF4D1"/>
      </left>
      <right style="thin">
        <color rgb="FFCAF4D1"/>
      </right>
      <top style="thin">
        <color rgb="FFCAF4D1"/>
      </top>
      <bottom style="medium">
        <color rgb="FFA8EDB3"/>
      </bottom>
      <diagonal/>
    </border>
    <border>
      <left style="thin">
        <color rgb="FFCAF4D1"/>
      </left>
      <right style="medium">
        <color rgb="FFA8EDB3"/>
      </right>
      <top style="thin">
        <color rgb="FFCAF4D1"/>
      </top>
      <bottom style="medium">
        <color rgb="FFA8EDB3"/>
      </bottom>
      <diagonal/>
    </border>
    <border>
      <left style="thin">
        <color rgb="FF05290A"/>
      </left>
      <right style="thin">
        <color rgb="FF05290A"/>
      </right>
      <top/>
      <bottom style="thin">
        <color rgb="FF05290A"/>
      </bottom>
      <diagonal/>
    </border>
    <border>
      <left style="thin">
        <color rgb="FF05290A"/>
      </left>
      <right/>
      <top/>
      <bottom style="thin">
        <color rgb="FF05290A"/>
      </bottom>
      <diagonal/>
    </border>
    <border>
      <left style="medium">
        <color indexed="64"/>
      </left>
      <right/>
      <top style="thin">
        <color rgb="FF05290A"/>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5290A"/>
      </top>
      <bottom style="medium">
        <color indexed="64"/>
      </bottom>
      <diagonal/>
    </border>
    <border>
      <left style="thin">
        <color rgb="FF05290A"/>
      </left>
      <right style="thin">
        <color rgb="FF05290A"/>
      </right>
      <top style="thin">
        <color rgb="FF05290A"/>
      </top>
      <bottom/>
      <diagonal/>
    </border>
    <border>
      <left style="thin">
        <color rgb="FF05290A"/>
      </left>
      <right/>
      <top style="thin">
        <color rgb="FF05290A"/>
      </top>
      <bottom/>
      <diagonal/>
    </border>
    <border>
      <left style="medium">
        <color indexed="64"/>
      </left>
      <right style="thin">
        <color rgb="FF05290A"/>
      </right>
      <top style="thin">
        <color rgb="FF05290A"/>
      </top>
      <bottom style="thin">
        <color theme="4" tint="0.39997558519241921"/>
      </bottom>
      <diagonal/>
    </border>
    <border>
      <left style="thin">
        <color rgb="FFCAF4D1"/>
      </left>
      <right/>
      <top style="thin">
        <color rgb="FFA8EDB3"/>
      </top>
      <bottom style="thin">
        <color rgb="FFCAF4D1"/>
      </bottom>
      <diagonal/>
    </border>
    <border>
      <left/>
      <right/>
      <top style="thin">
        <color rgb="FFA8EDB3"/>
      </top>
      <bottom style="thin">
        <color rgb="FFCAF4D1"/>
      </bottom>
      <diagonal/>
    </border>
    <border>
      <left/>
      <right style="thin">
        <color rgb="FFA8EDB3"/>
      </right>
      <top style="thin">
        <color rgb="FFA8EDB3"/>
      </top>
      <bottom style="thin">
        <color rgb="FFCAF4D1"/>
      </bottom>
      <diagonal/>
    </border>
    <border>
      <left style="thin">
        <color theme="2"/>
      </left>
      <right style="thin">
        <color theme="2"/>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3" tint="0.59999389629810485"/>
      </left>
      <right/>
      <top/>
      <bottom/>
      <diagonal/>
    </border>
    <border>
      <left/>
      <right style="thin">
        <color theme="3" tint="0.79998168889431442"/>
      </right>
      <top/>
      <bottom/>
      <diagonal/>
    </border>
    <border>
      <left style="thin">
        <color indexed="64"/>
      </left>
      <right style="thin">
        <color theme="3" tint="0.79998168889431442"/>
      </right>
      <top/>
      <bottom/>
      <diagonal/>
    </border>
    <border>
      <left style="thin">
        <color indexed="64"/>
      </left>
      <right style="thin">
        <color theme="2"/>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rgb="FFCAF4D1"/>
      </right>
      <top style="medium">
        <color indexed="64"/>
      </top>
      <bottom style="thin">
        <color rgb="FFCAF4D1"/>
      </bottom>
      <diagonal/>
    </border>
    <border>
      <left style="thin">
        <color rgb="FFCAF4D1"/>
      </left>
      <right style="thin">
        <color rgb="FFCAF4D1"/>
      </right>
      <top style="medium">
        <color indexed="64"/>
      </top>
      <bottom style="thin">
        <color rgb="FFCAF4D1"/>
      </bottom>
      <diagonal/>
    </border>
    <border>
      <left style="thin">
        <color rgb="FFCAF4D1"/>
      </left>
      <right style="medium">
        <color indexed="64"/>
      </right>
      <top style="medium">
        <color indexed="64"/>
      </top>
      <bottom style="thin">
        <color rgb="FFCAF4D1"/>
      </bottom>
      <diagonal/>
    </border>
    <border>
      <left style="thin">
        <color rgb="FFCAF4D1"/>
      </left>
      <right/>
      <top style="medium">
        <color indexed="64"/>
      </top>
      <bottom style="thin">
        <color rgb="FFCAF4D1"/>
      </bottom>
      <diagonal/>
    </border>
    <border>
      <left style="medium">
        <color indexed="64"/>
      </left>
      <right style="thin">
        <color rgb="FFCAF4D1"/>
      </right>
      <top style="thin">
        <color rgb="FFCAF4D1"/>
      </top>
      <bottom style="medium">
        <color indexed="64"/>
      </bottom>
      <diagonal/>
    </border>
    <border>
      <left style="thin">
        <color rgb="FFCAF4D1"/>
      </left>
      <right style="thin">
        <color rgb="FFCAF4D1"/>
      </right>
      <top style="thin">
        <color rgb="FFCAF4D1"/>
      </top>
      <bottom style="medium">
        <color indexed="64"/>
      </bottom>
      <diagonal/>
    </border>
    <border>
      <left style="thin">
        <color rgb="FFCAF4D1"/>
      </left>
      <right/>
      <top style="thin">
        <color rgb="FFCAF4D1"/>
      </top>
      <bottom style="medium">
        <color indexed="64"/>
      </bottom>
      <diagonal/>
    </border>
    <border>
      <left style="thin">
        <color rgb="FFCAF4D1"/>
      </left>
      <right style="medium">
        <color indexed="64"/>
      </right>
      <top style="thin">
        <color rgb="FFCAF4D1"/>
      </top>
      <bottom style="medium">
        <color indexed="64"/>
      </bottom>
      <diagonal/>
    </border>
    <border>
      <left/>
      <right style="thin">
        <color theme="2"/>
      </right>
      <top/>
      <bottom/>
      <diagonal/>
    </border>
    <border>
      <left style="thin">
        <color theme="2"/>
      </left>
      <right/>
      <top/>
      <bottom/>
      <diagonal/>
    </border>
    <border>
      <left/>
      <right style="medium">
        <color rgb="FF000000"/>
      </right>
      <top style="thin">
        <color rgb="FF000000"/>
      </top>
      <bottom style="medium">
        <color rgb="FF000000"/>
      </bottom>
      <diagonal/>
    </border>
    <border>
      <left/>
      <right style="thin">
        <color rgb="FFCAF4D1"/>
      </right>
      <top style="thin">
        <color rgb="FFCAF4D1"/>
      </top>
      <bottom style="thin">
        <color rgb="FFCAF4D1"/>
      </bottom>
      <diagonal/>
    </border>
    <border>
      <left style="medium">
        <color rgb="FFCAF4D1"/>
      </left>
      <right/>
      <top style="medium">
        <color rgb="FFCAF4D1"/>
      </top>
      <bottom/>
      <diagonal/>
    </border>
    <border>
      <left style="thin">
        <color rgb="FFCAF4D1"/>
      </left>
      <right/>
      <top style="medium">
        <color rgb="FFCAF4D1"/>
      </top>
      <bottom/>
      <diagonal/>
    </border>
    <border>
      <left style="thin">
        <color rgb="FFCAF4D1"/>
      </left>
      <right style="thin">
        <color theme="4" tint="0.39997558519241921"/>
      </right>
      <top style="medium">
        <color rgb="FFCAF4D1"/>
      </top>
      <bottom/>
      <diagonal/>
    </border>
    <border>
      <left style="medium">
        <color rgb="FFCAF4D1"/>
      </left>
      <right/>
      <top style="thin">
        <color rgb="FFCAF4D1"/>
      </top>
      <bottom/>
      <diagonal/>
    </border>
    <border>
      <left style="thin">
        <color rgb="FFCAF4D1"/>
      </left>
      <right style="thin">
        <color theme="4" tint="0.39997558519241921"/>
      </right>
      <top style="thin">
        <color rgb="FFCAF4D1"/>
      </top>
      <bottom/>
      <diagonal/>
    </border>
    <border>
      <left style="medium">
        <color rgb="FFCAF4D1"/>
      </left>
      <right/>
      <top style="thin">
        <color rgb="FFCAF4D1"/>
      </top>
      <bottom style="medium">
        <color rgb="FFCAF4D1"/>
      </bottom>
      <diagonal/>
    </border>
    <border>
      <left/>
      <right/>
      <top style="thin">
        <color rgb="FFCAF4D1"/>
      </top>
      <bottom style="medium">
        <color rgb="FFCAF4D1"/>
      </bottom>
      <diagonal/>
    </border>
    <border>
      <left/>
      <right style="thin">
        <color theme="4" tint="0.39997558519241921"/>
      </right>
      <top style="thin">
        <color rgb="FFCAF4D1"/>
      </top>
      <bottom style="medium">
        <color rgb="FFCAF4D1"/>
      </bottom>
      <diagonal/>
    </border>
    <border>
      <left/>
      <right/>
      <top style="thin">
        <color rgb="FFCAF4D1"/>
      </top>
      <bottom style="thin">
        <color rgb="FFCAF4D1"/>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rgb="FFCED4D8"/>
      </right>
      <top style="thin">
        <color indexed="64"/>
      </top>
      <bottom style="thin">
        <color rgb="FFCED4D8"/>
      </bottom>
      <diagonal/>
    </border>
    <border>
      <left style="thin">
        <color rgb="FFCED4D8"/>
      </left>
      <right style="thin">
        <color rgb="FFCED4D8"/>
      </right>
      <top style="thin">
        <color indexed="64"/>
      </top>
      <bottom style="thin">
        <color rgb="FFCED4D8"/>
      </bottom>
      <diagonal/>
    </border>
    <border>
      <left style="thin">
        <color rgb="FFCED4D8"/>
      </left>
      <right style="thin">
        <color theme="1"/>
      </right>
      <top style="thin">
        <color indexed="64"/>
      </top>
      <bottom style="thin">
        <color rgb="FFCED4D8"/>
      </bottom>
      <diagonal/>
    </border>
    <border>
      <left style="thin">
        <color indexed="64"/>
      </left>
      <right style="thin">
        <color rgb="FFCED4D8"/>
      </right>
      <top style="thin">
        <color rgb="FFCED4D8"/>
      </top>
      <bottom style="thin">
        <color rgb="FFCED4D8"/>
      </bottom>
      <diagonal/>
    </border>
    <border>
      <left style="thin">
        <color rgb="FFCED4D8"/>
      </left>
      <right style="thin">
        <color rgb="FFCED4D8"/>
      </right>
      <top style="thin">
        <color rgb="FFCED4D8"/>
      </top>
      <bottom style="thin">
        <color rgb="FFCED4D8"/>
      </bottom>
      <diagonal/>
    </border>
    <border>
      <left style="thin">
        <color rgb="FFCED4D8"/>
      </left>
      <right style="thin">
        <color theme="1"/>
      </right>
      <top style="thin">
        <color rgb="FFCED4D8"/>
      </top>
      <bottom style="thin">
        <color rgb="FFCED4D8"/>
      </bottom>
      <diagonal/>
    </border>
    <border>
      <left style="thin">
        <color indexed="64"/>
      </left>
      <right style="thin">
        <color rgb="FFCED4D8"/>
      </right>
      <top style="thin">
        <color rgb="FFCED4D8"/>
      </top>
      <bottom style="thin">
        <color indexed="64"/>
      </bottom>
      <diagonal/>
    </border>
    <border>
      <left style="thin">
        <color rgb="FFCED4D8"/>
      </left>
      <right style="thin">
        <color rgb="FFCED4D8"/>
      </right>
      <top style="thin">
        <color rgb="FFCED4D8"/>
      </top>
      <bottom style="thin">
        <color indexed="64"/>
      </bottom>
      <diagonal/>
    </border>
    <border>
      <left style="thin">
        <color rgb="FFCED4D8"/>
      </left>
      <right style="thin">
        <color theme="1"/>
      </right>
      <top style="thin">
        <color rgb="FFCED4D8"/>
      </top>
      <bottom style="thin">
        <color indexed="64"/>
      </bottom>
      <diagonal/>
    </border>
    <border>
      <left style="thin">
        <color rgb="FFCED4D8"/>
      </left>
      <right/>
      <top style="thin">
        <color rgb="FFCED4D8"/>
      </top>
      <bottom style="thin">
        <color rgb="FFCED4D8"/>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CED4D8"/>
      </left>
      <right/>
      <top style="thin">
        <color indexed="64"/>
      </top>
      <bottom style="thin">
        <color rgb="FFCED4D8"/>
      </bottom>
      <diagonal/>
    </border>
    <border>
      <left style="thin">
        <color rgb="FFCED4D8"/>
      </left>
      <right/>
      <top style="thin">
        <color rgb="FFCED4D8"/>
      </top>
      <bottom style="thin">
        <color indexed="64"/>
      </bottom>
      <diagonal/>
    </border>
    <border>
      <left/>
      <right/>
      <top style="thin">
        <color indexed="64"/>
      </top>
      <bottom style="thin">
        <color indexed="64"/>
      </bottom>
      <diagonal/>
    </border>
    <border>
      <left style="thin">
        <color rgb="FFCED4D8"/>
      </left>
      <right style="thin">
        <color indexed="64"/>
      </right>
      <top style="thin">
        <color indexed="64"/>
      </top>
      <bottom style="thin">
        <color rgb="FFCED4D8"/>
      </bottom>
      <diagonal/>
    </border>
    <border>
      <left style="thin">
        <color rgb="FFCED4D8"/>
      </left>
      <right style="thin">
        <color indexed="64"/>
      </right>
      <top style="thin">
        <color rgb="FFCED4D8"/>
      </top>
      <bottom style="thin">
        <color rgb="FFCED4D8"/>
      </bottom>
      <diagonal/>
    </border>
    <border>
      <left style="thin">
        <color rgb="FFCED4D8"/>
      </left>
      <right style="thin">
        <color indexed="64"/>
      </right>
      <top style="thin">
        <color rgb="FFCED4D8"/>
      </top>
      <bottom style="thin">
        <color indexed="64"/>
      </bottom>
      <diagonal/>
    </border>
    <border>
      <left style="thin">
        <color theme="1"/>
      </left>
      <right style="thin">
        <color rgb="FFCED4D8"/>
      </right>
      <top style="thin">
        <color indexed="64"/>
      </top>
      <bottom style="thin">
        <color rgb="FFCED4D8"/>
      </bottom>
      <diagonal/>
    </border>
    <border>
      <left style="thin">
        <color theme="1"/>
      </left>
      <right style="thin">
        <color rgb="FFCED4D8"/>
      </right>
      <top style="thin">
        <color rgb="FFCED4D8"/>
      </top>
      <bottom style="thin">
        <color rgb="FFCED4D8"/>
      </bottom>
      <diagonal/>
    </border>
    <border>
      <left style="thin">
        <color theme="1"/>
      </left>
      <right style="thin">
        <color rgb="FFCED4D8"/>
      </right>
      <top style="thin">
        <color rgb="FFCED4D8"/>
      </top>
      <bottom style="thin">
        <color indexed="64"/>
      </bottom>
      <diagonal/>
    </border>
    <border>
      <left style="medium">
        <color rgb="FF000000"/>
      </left>
      <right style="medium">
        <color rgb="FF000000"/>
      </right>
      <top style="medium">
        <color rgb="FF000000"/>
      </top>
      <bottom/>
      <diagonal/>
    </border>
    <border>
      <left style="thin">
        <color indexed="64"/>
      </left>
      <right style="thin">
        <color theme="3" tint="0.79998168889431442"/>
      </right>
      <top style="thin">
        <color indexed="64"/>
      </top>
      <bottom/>
      <diagonal/>
    </border>
    <border>
      <left style="thin">
        <color theme="3" tint="0.59999389629810485"/>
      </left>
      <right/>
      <top style="thin">
        <color indexed="64"/>
      </top>
      <bottom/>
      <diagonal/>
    </border>
    <border>
      <left style="thin">
        <color indexed="64"/>
      </left>
      <right/>
      <top style="medium">
        <color indexed="64"/>
      </top>
      <bottom style="medium">
        <color indexed="64"/>
      </bottom>
      <diagonal/>
    </border>
    <border>
      <left style="thin">
        <color theme="2"/>
      </left>
      <right style="thin">
        <color indexed="64"/>
      </right>
      <top/>
      <bottom/>
      <diagonal/>
    </border>
    <border>
      <left style="thin">
        <color indexed="64"/>
      </left>
      <right/>
      <top/>
      <bottom style="thin">
        <color theme="2"/>
      </bottom>
      <diagonal/>
    </border>
    <border>
      <left style="thin">
        <color indexed="64"/>
      </left>
      <right/>
      <top style="thin">
        <color theme="2"/>
      </top>
      <bottom/>
      <diagonal/>
    </border>
    <border>
      <left style="thin">
        <color indexed="64"/>
      </left>
      <right/>
      <top style="thin">
        <color theme="2"/>
      </top>
      <bottom style="thin">
        <color theme="2"/>
      </bottom>
      <diagonal/>
    </border>
    <border>
      <left style="thin">
        <color indexed="64"/>
      </left>
      <right/>
      <top style="medium">
        <color indexed="64"/>
      </top>
      <bottom style="thin">
        <color theme="2"/>
      </bottom>
      <diagonal/>
    </border>
    <border>
      <left style="thin">
        <color indexed="64"/>
      </left>
      <right style="thin">
        <color theme="2"/>
      </right>
      <top/>
      <bottom style="thin">
        <color indexed="64"/>
      </bottom>
      <diagonal/>
    </border>
    <border>
      <left style="thin">
        <color theme="2"/>
      </left>
      <right style="thin">
        <color theme="2"/>
      </right>
      <top/>
      <bottom style="thin">
        <color indexed="64"/>
      </bottom>
      <diagonal/>
    </border>
    <border>
      <left style="thin">
        <color theme="2"/>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theme="2"/>
      </right>
      <top style="thin">
        <color indexed="64"/>
      </top>
      <bottom/>
      <diagonal/>
    </border>
    <border>
      <left style="thin">
        <color theme="2"/>
      </left>
      <right style="thin">
        <color theme="2"/>
      </right>
      <top style="thin">
        <color indexed="64"/>
      </top>
      <bottom/>
      <diagonal/>
    </border>
    <border>
      <left style="thin">
        <color theme="2"/>
      </left>
      <right style="thin">
        <color indexed="64"/>
      </right>
      <top style="thin">
        <color indexed="64"/>
      </top>
      <bottom/>
      <diagonal/>
    </border>
    <border>
      <left/>
      <right style="medium">
        <color rgb="FFA8EDB3"/>
      </right>
      <top/>
      <bottom style="medium">
        <color rgb="FFCAF4D1"/>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bottom style="medium">
        <color rgb="FFA3A3A3"/>
      </bottom>
      <diagonal/>
    </border>
    <border>
      <left style="thin">
        <color indexed="64"/>
      </left>
      <right/>
      <top style="thin">
        <color rgb="FF05290A"/>
      </top>
      <bottom style="thin">
        <color rgb="FF05290A"/>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bottom/>
      <diagonal/>
    </border>
  </borders>
  <cellStyleXfs count="3">
    <xf numFmtId="0" fontId="0" fillId="0" borderId="0"/>
    <xf numFmtId="0" fontId="1" fillId="0" borderId="0" applyNumberFormat="0" applyFill="0" applyBorder="0" applyAlignment="0" applyProtection="0"/>
    <xf numFmtId="43" fontId="3" fillId="0" borderId="0" applyFont="0" applyFill="0" applyBorder="0" applyAlignment="0" applyProtection="0"/>
  </cellStyleXfs>
  <cellXfs count="555">
    <xf numFmtId="0" fontId="0" fillId="0" borderId="0" xfId="0"/>
    <xf numFmtId="0" fontId="2" fillId="0" borderId="0" xfId="0" applyFont="1"/>
    <xf numFmtId="49" fontId="2" fillId="0" borderId="50" xfId="0" applyNumberFormat="1" applyFont="1" applyBorder="1" applyAlignment="1" applyProtection="1">
      <alignment vertical="center" wrapText="1"/>
      <protection locked="0"/>
    </xf>
    <xf numFmtId="49" fontId="2" fillId="0" borderId="51" xfId="0" applyNumberFormat="1" applyFont="1" applyBorder="1" applyAlignment="1" applyProtection="1">
      <alignmen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49" fontId="2" fillId="0" borderId="0" xfId="0" applyNumberFormat="1" applyFont="1" applyAlignment="1">
      <alignment horizontal="center" vertical="center" wrapText="1"/>
    </xf>
    <xf numFmtId="49" fontId="2" fillId="0" borderId="52" xfId="0" applyNumberFormat="1" applyFont="1" applyBorder="1" applyAlignment="1" applyProtection="1">
      <alignment vertical="center" wrapText="1"/>
      <protection locked="0"/>
    </xf>
    <xf numFmtId="49" fontId="2" fillId="0" borderId="53" xfId="0" applyNumberFormat="1" applyFont="1" applyBorder="1" applyAlignment="1" applyProtection="1">
      <alignment vertical="center" wrapText="1"/>
      <protection locked="0"/>
    </xf>
    <xf numFmtId="0" fontId="2" fillId="0" borderId="0" xfId="0" applyFont="1" applyProtection="1">
      <protection locked="0"/>
    </xf>
    <xf numFmtId="0" fontId="10" fillId="0" borderId="0" xfId="0" applyFont="1"/>
    <xf numFmtId="0" fontId="2" fillId="2" borderId="63" xfId="0" applyFont="1" applyFill="1" applyBorder="1"/>
    <xf numFmtId="1" fontId="2" fillId="2" borderId="63" xfId="0" applyNumberFormat="1" applyFont="1" applyFill="1" applyBorder="1"/>
    <xf numFmtId="0" fontId="2" fillId="0" borderId="63" xfId="0" applyFont="1" applyBorder="1"/>
    <xf numFmtId="1" fontId="2" fillId="0" borderId="63" xfId="0" applyNumberFormat="1" applyFont="1" applyBorder="1"/>
    <xf numFmtId="0" fontId="2" fillId="0" borderId="64" xfId="0" applyFont="1" applyBorder="1" applyAlignment="1" applyProtection="1">
      <alignment vertical="center" wrapText="1"/>
      <protection locked="0"/>
    </xf>
    <xf numFmtId="0" fontId="2" fillId="2" borderId="64" xfId="0" applyFont="1" applyFill="1" applyBorder="1" applyAlignment="1" applyProtection="1">
      <alignment vertical="center" wrapText="1"/>
      <protection locked="0"/>
    </xf>
    <xf numFmtId="0" fontId="2" fillId="2" borderId="64" xfId="0" applyFont="1" applyFill="1" applyBorder="1" applyProtection="1">
      <protection locked="0"/>
    </xf>
    <xf numFmtId="0" fontId="10" fillId="8" borderId="63" xfId="0" applyFont="1" applyFill="1" applyBorder="1"/>
    <xf numFmtId="49" fontId="2" fillId="0" borderId="81" xfId="0" applyNumberFormat="1" applyFont="1" applyBorder="1" applyAlignment="1" applyProtection="1">
      <alignment vertical="center" wrapText="1"/>
      <protection locked="0"/>
    </xf>
    <xf numFmtId="49" fontId="2" fillId="0" borderId="83" xfId="0" applyNumberFormat="1" applyFont="1" applyBorder="1" applyAlignment="1" applyProtection="1">
      <alignment vertical="center" wrapText="1"/>
      <protection locked="0"/>
    </xf>
    <xf numFmtId="49" fontId="2" fillId="0" borderId="84" xfId="0" applyNumberFormat="1" applyFont="1" applyBorder="1" applyAlignment="1" applyProtection="1">
      <alignment vertical="center" wrapText="1"/>
      <protection locked="0"/>
    </xf>
    <xf numFmtId="0" fontId="10" fillId="3" borderId="15" xfId="0" applyFont="1" applyFill="1" applyBorder="1"/>
    <xf numFmtId="0" fontId="14" fillId="0" borderId="0" xfId="1" applyFont="1" applyAlignment="1">
      <alignment horizontal="left" vertical="center" indent="2"/>
    </xf>
    <xf numFmtId="0" fontId="14" fillId="0" borderId="0" xfId="1" applyFont="1" applyAlignment="1">
      <alignment horizontal="left" vertical="center" wrapText="1"/>
    </xf>
    <xf numFmtId="0" fontId="15" fillId="0" borderId="0" xfId="0" applyFont="1" applyAlignment="1">
      <alignment vertical="center"/>
    </xf>
    <xf numFmtId="0" fontId="2" fillId="0" borderId="15" xfId="0" applyFont="1" applyBorder="1" applyAlignment="1">
      <alignment vertical="center" wrapText="1"/>
    </xf>
    <xf numFmtId="0" fontId="2" fillId="0" borderId="0" xfId="0" applyFont="1" applyAlignment="1">
      <alignment vertical="center" wrapText="1"/>
    </xf>
    <xf numFmtId="0" fontId="2" fillId="0" borderId="6" xfId="0" applyFont="1" applyBorder="1"/>
    <xf numFmtId="0" fontId="2" fillId="0" borderId="93" xfId="0" applyFont="1" applyBorder="1" applyAlignment="1" applyProtection="1">
      <alignment vertical="center" wrapText="1"/>
      <protection locked="0"/>
    </xf>
    <xf numFmtId="0" fontId="6" fillId="0" borderId="93" xfId="0" applyFont="1" applyBorder="1" applyAlignment="1" applyProtection="1">
      <alignment vertical="center" wrapText="1"/>
      <protection locked="0"/>
    </xf>
    <xf numFmtId="0" fontId="2" fillId="0" borderId="93" xfId="0" applyFont="1" applyBorder="1" applyAlignment="1" applyProtection="1">
      <alignment horizontal="left" vertical="center" wrapText="1"/>
      <protection locked="0"/>
    </xf>
    <xf numFmtId="0" fontId="2" fillId="0" borderId="93" xfId="0" applyFont="1" applyBorder="1"/>
    <xf numFmtId="0" fontId="7" fillId="0" borderId="0" xfId="0" applyFont="1" applyAlignment="1">
      <alignment vertical="center" wrapText="1"/>
    </xf>
    <xf numFmtId="0" fontId="2" fillId="0" borderId="64" xfId="0" applyFont="1" applyBorder="1" applyAlignment="1" applyProtection="1">
      <alignment horizontal="center"/>
      <protection locked="0"/>
    </xf>
    <xf numFmtId="0" fontId="6" fillId="2" borderId="59" xfId="0" applyFont="1" applyFill="1" applyBorder="1" applyAlignment="1" applyProtection="1">
      <alignment vertical="center"/>
      <protection locked="0"/>
    </xf>
    <xf numFmtId="0" fontId="6" fillId="0" borderId="59" xfId="0" applyFont="1" applyBorder="1" applyAlignment="1" applyProtection="1">
      <alignment vertical="center"/>
      <protection locked="0"/>
    </xf>
    <xf numFmtId="0" fontId="2" fillId="0" borderId="0" xfId="0" applyFont="1" applyAlignment="1">
      <alignment wrapText="1"/>
    </xf>
    <xf numFmtId="0" fontId="10" fillId="3" borderId="15" xfId="0" applyFont="1" applyFill="1" applyBorder="1" applyAlignment="1">
      <alignment wrapText="1"/>
    </xf>
    <xf numFmtId="0" fontId="2" fillId="0" borderId="24" xfId="0" applyFont="1" applyBorder="1"/>
    <xf numFmtId="0" fontId="7" fillId="0" borderId="0" xfId="0" applyFont="1"/>
    <xf numFmtId="0" fontId="2" fillId="0" borderId="0" xfId="0" applyFont="1" applyAlignment="1">
      <alignment horizontal="center" vertical="center"/>
    </xf>
    <xf numFmtId="0" fontId="2" fillId="0" borderId="64" xfId="0" applyFont="1" applyBorder="1" applyAlignment="1" applyProtection="1">
      <alignment horizontal="left" vertical="center"/>
      <protection locked="0"/>
    </xf>
    <xf numFmtId="0" fontId="2" fillId="2" borderId="64" xfId="0" applyFont="1" applyFill="1" applyBorder="1" applyAlignment="1" applyProtection="1">
      <alignment horizontal="left" vertical="center"/>
      <protection locked="0"/>
    </xf>
    <xf numFmtId="0" fontId="7" fillId="0" borderId="64" xfId="0" applyFont="1" applyBorder="1" applyAlignment="1" applyProtection="1">
      <alignment horizontal="left" vertical="center"/>
      <protection locked="0"/>
    </xf>
    <xf numFmtId="0" fontId="10" fillId="0" borderId="0" xfId="0" applyFont="1" applyAlignment="1">
      <alignment horizontal="left" vertical="center"/>
    </xf>
    <xf numFmtId="0" fontId="2" fillId="0" borderId="0" xfId="0" applyFont="1" applyAlignment="1">
      <alignment horizontal="left" vertical="center"/>
    </xf>
    <xf numFmtId="0" fontId="2" fillId="0" borderId="92" xfId="0" applyFont="1" applyBorder="1" applyAlignment="1" applyProtection="1">
      <alignment horizontal="left" vertical="center"/>
      <protection locked="0"/>
    </xf>
    <xf numFmtId="0" fontId="2" fillId="2" borderId="92" xfId="0" applyFont="1" applyFill="1" applyBorder="1" applyAlignment="1" applyProtection="1">
      <alignment horizontal="left" vertical="center"/>
      <protection locked="0"/>
    </xf>
    <xf numFmtId="1" fontId="10" fillId="8" borderId="63" xfId="0" applyNumberFormat="1" applyFont="1" applyFill="1" applyBorder="1"/>
    <xf numFmtId="0" fontId="10" fillId="3" borderId="102" xfId="0" applyFont="1" applyFill="1" applyBorder="1" applyAlignment="1">
      <alignment vertical="center" wrapText="1"/>
    </xf>
    <xf numFmtId="0" fontId="10" fillId="3" borderId="103" xfId="0" applyFont="1" applyFill="1" applyBorder="1" applyAlignment="1">
      <alignment vertical="center" wrapText="1"/>
    </xf>
    <xf numFmtId="9" fontId="2" fillId="2" borderId="105" xfId="0" applyNumberFormat="1" applyFont="1" applyFill="1" applyBorder="1"/>
    <xf numFmtId="9" fontId="2" fillId="0" borderId="105" xfId="0" applyNumberFormat="1" applyFont="1" applyBorder="1"/>
    <xf numFmtId="0" fontId="2" fillId="0" borderId="107" xfId="0" applyFont="1" applyBorder="1"/>
    <xf numFmtId="0" fontId="2" fillId="0" borderId="5" xfId="0" applyFont="1" applyBorder="1"/>
    <xf numFmtId="0" fontId="2" fillId="0" borderId="109" xfId="0" applyFont="1" applyBorder="1"/>
    <xf numFmtId="0" fontId="2" fillId="0" borderId="110" xfId="0" applyFont="1" applyBorder="1"/>
    <xf numFmtId="0" fontId="5" fillId="0" borderId="5"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 fillId="0" borderId="111" xfId="0" applyFont="1" applyBorder="1"/>
    <xf numFmtId="0" fontId="5" fillId="0" borderId="112" xfId="0" applyFont="1" applyBorder="1" applyAlignment="1" applyProtection="1">
      <alignment vertical="center" wrapText="1"/>
      <protection locked="0"/>
    </xf>
    <xf numFmtId="0" fontId="2" fillId="0" borderId="113" xfId="0" applyFont="1" applyBorder="1"/>
    <xf numFmtId="0" fontId="2" fillId="0" borderId="114" xfId="0" applyFont="1" applyBorder="1"/>
    <xf numFmtId="0" fontId="2" fillId="0" borderId="12" xfId="0" applyFont="1" applyBorder="1"/>
    <xf numFmtId="0" fontId="2" fillId="0" borderId="98" xfId="0" applyFont="1" applyBorder="1" applyAlignment="1" applyProtection="1">
      <alignment horizontal="center"/>
      <protection locked="0"/>
    </xf>
    <xf numFmtId="0" fontId="2" fillId="2" borderId="100" xfId="0" applyFont="1" applyFill="1" applyBorder="1" applyProtection="1">
      <protection locked="0"/>
    </xf>
    <xf numFmtId="0" fontId="2" fillId="2" borderId="98" xfId="0" applyFont="1" applyFill="1" applyBorder="1" applyProtection="1">
      <protection locked="0"/>
    </xf>
    <xf numFmtId="0" fontId="2" fillId="0" borderId="14" xfId="0" applyFont="1" applyBorder="1"/>
    <xf numFmtId="0" fontId="2" fillId="0" borderId="4" xfId="0" applyFont="1" applyBorder="1"/>
    <xf numFmtId="0" fontId="22" fillId="3" borderId="2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7" borderId="34" xfId="0" applyFont="1" applyFill="1" applyBorder="1" applyAlignment="1">
      <alignment wrapText="1"/>
    </xf>
    <xf numFmtId="0" fontId="21" fillId="6" borderId="23"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22" fillId="7" borderId="35" xfId="0" applyFont="1" applyFill="1" applyBorder="1" applyAlignment="1">
      <alignment wrapText="1"/>
    </xf>
    <xf numFmtId="0" fontId="22" fillId="7" borderId="16" xfId="0" applyFont="1" applyFill="1" applyBorder="1" applyAlignment="1">
      <alignment horizontal="center"/>
    </xf>
    <xf numFmtId="0" fontId="22" fillId="7" borderId="25" xfId="0" applyFont="1" applyFill="1" applyBorder="1" applyAlignment="1">
      <alignment horizontal="center"/>
    </xf>
    <xf numFmtId="0" fontId="22" fillId="7" borderId="37" xfId="0" applyFont="1" applyFill="1" applyBorder="1" applyAlignment="1">
      <alignment horizontal="center"/>
    </xf>
    <xf numFmtId="0" fontId="22" fillId="7" borderId="17" xfId="0" applyFont="1" applyFill="1" applyBorder="1" applyAlignment="1">
      <alignment horizontal="center"/>
    </xf>
    <xf numFmtId="0" fontId="7" fillId="0" borderId="15" xfId="0" applyFont="1" applyBorder="1" applyAlignment="1">
      <alignment wrapText="1"/>
    </xf>
    <xf numFmtId="0" fontId="24" fillId="0" borderId="23" xfId="0" applyFont="1" applyBorder="1" applyAlignment="1">
      <alignment wrapText="1"/>
    </xf>
    <xf numFmtId="0" fontId="2" fillId="0" borderId="29" xfId="0" applyFont="1" applyBorder="1"/>
    <xf numFmtId="0" fontId="2" fillId="0" borderId="15" xfId="0" applyFont="1" applyBorder="1"/>
    <xf numFmtId="0" fontId="7" fillId="0" borderId="35" xfId="0" applyFont="1" applyBorder="1" applyAlignment="1">
      <alignment wrapText="1"/>
    </xf>
    <xf numFmtId="0" fontId="7" fillId="0" borderId="5" xfId="0" applyFont="1" applyBorder="1"/>
    <xf numFmtId="0" fontId="2" fillId="0" borderId="18" xfId="0" applyFont="1" applyBorder="1" applyAlignment="1">
      <alignment wrapText="1"/>
    </xf>
    <xf numFmtId="0" fontId="2" fillId="0" borderId="15" xfId="0" applyFont="1" applyBorder="1" applyAlignment="1">
      <alignment wrapText="1"/>
    </xf>
    <xf numFmtId="0" fontId="2" fillId="0" borderId="24" xfId="0" applyFont="1" applyBorder="1" applyAlignment="1">
      <alignment wrapText="1"/>
    </xf>
    <xf numFmtId="0" fontId="7" fillId="0" borderId="0" xfId="0" applyFont="1" applyAlignment="1">
      <alignment wrapText="1"/>
    </xf>
    <xf numFmtId="0" fontId="7" fillId="0" borderId="36" xfId="0" applyFont="1" applyBorder="1" applyAlignment="1">
      <alignment wrapText="1"/>
    </xf>
    <xf numFmtId="0" fontId="7" fillId="0" borderId="14" xfId="0" applyFont="1" applyBorder="1"/>
    <xf numFmtId="0" fontId="7" fillId="0" borderId="4" xfId="0" applyFont="1" applyBorder="1"/>
    <xf numFmtId="0" fontId="2" fillId="0" borderId="95" xfId="0" applyFont="1" applyBorder="1"/>
    <xf numFmtId="0" fontId="2" fillId="0" borderId="96" xfId="0" applyFont="1" applyBorder="1"/>
    <xf numFmtId="0" fontId="25" fillId="0" borderId="0" xfId="0" applyFont="1" applyAlignment="1">
      <alignment vertical="center"/>
    </xf>
    <xf numFmtId="0" fontId="2" fillId="0" borderId="97" xfId="0" applyFont="1" applyBorder="1"/>
    <xf numFmtId="0" fontId="26" fillId="0" borderId="0" xfId="0" applyFont="1" applyAlignment="1">
      <alignment horizontal="left" vertical="center" wrapText="1"/>
    </xf>
    <xf numFmtId="0" fontId="2" fillId="0" borderId="94" xfId="0" applyFont="1" applyBorder="1"/>
    <xf numFmtId="0" fontId="6" fillId="0" borderId="59" xfId="0" applyFont="1" applyBorder="1" applyAlignment="1" applyProtection="1">
      <alignment vertical="center" wrapText="1"/>
      <protection locked="0"/>
    </xf>
    <xf numFmtId="0" fontId="2" fillId="0" borderId="59" xfId="0" applyFont="1" applyBorder="1" applyAlignment="1" applyProtection="1">
      <alignment vertical="top"/>
      <protection locked="0"/>
    </xf>
    <xf numFmtId="0" fontId="8" fillId="10" borderId="46" xfId="0" applyFont="1" applyFill="1" applyBorder="1" applyAlignment="1">
      <alignment vertical="center" wrapText="1"/>
    </xf>
    <xf numFmtId="0" fontId="2" fillId="0" borderId="0" xfId="0" applyFont="1" applyAlignment="1">
      <alignment horizontal="left"/>
    </xf>
    <xf numFmtId="0" fontId="5" fillId="3" borderId="57" xfId="0" applyFont="1" applyFill="1" applyBorder="1" applyAlignment="1">
      <alignment vertical="center" wrapText="1"/>
    </xf>
    <xf numFmtId="0" fontId="5" fillId="3" borderId="58" xfId="0" applyFont="1" applyFill="1" applyBorder="1" applyAlignment="1">
      <alignment vertical="center" wrapText="1"/>
    </xf>
    <xf numFmtId="0" fontId="10" fillId="3" borderId="0" xfId="0" applyFont="1" applyFill="1"/>
    <xf numFmtId="0" fontId="5" fillId="3" borderId="115" xfId="0" applyFont="1" applyFill="1" applyBorder="1" applyAlignment="1">
      <alignment vertical="center" wrapText="1"/>
    </xf>
    <xf numFmtId="0" fontId="5" fillId="3" borderId="116" xfId="0" applyFont="1" applyFill="1" applyBorder="1" applyAlignment="1">
      <alignment vertical="center" wrapText="1"/>
    </xf>
    <xf numFmtId="0" fontId="5" fillId="3" borderId="117" xfId="0" applyFont="1" applyFill="1" applyBorder="1" applyAlignment="1">
      <alignment vertical="center" wrapText="1"/>
    </xf>
    <xf numFmtId="0" fontId="2" fillId="0" borderId="119" xfId="0" applyFont="1" applyBorder="1" applyAlignment="1" applyProtection="1">
      <alignment vertical="center" wrapText="1"/>
      <protection locked="0"/>
    </xf>
    <xf numFmtId="0" fontId="2" fillId="2" borderId="118" xfId="0" applyFont="1" applyFill="1" applyBorder="1" applyAlignment="1" applyProtection="1">
      <alignment vertical="center" wrapText="1"/>
      <protection locked="0"/>
    </xf>
    <xf numFmtId="0" fontId="2" fillId="2" borderId="119" xfId="0" applyFont="1" applyFill="1" applyBorder="1" applyAlignment="1" applyProtection="1">
      <alignment vertical="center" wrapText="1"/>
      <protection locked="0"/>
    </xf>
    <xf numFmtId="0" fontId="7" fillId="0" borderId="118" xfId="0" applyFont="1" applyBorder="1" applyAlignment="1" applyProtection="1">
      <alignment vertical="center" wrapText="1"/>
      <protection locked="0"/>
    </xf>
    <xf numFmtId="0" fontId="2" fillId="0" borderId="120" xfId="0" applyFont="1" applyBorder="1" applyAlignment="1">
      <alignment vertical="center" wrapText="1"/>
    </xf>
    <xf numFmtId="0" fontId="10" fillId="0" borderId="121" xfId="0" applyFont="1" applyBorder="1" applyAlignment="1">
      <alignment vertical="center" wrapText="1"/>
    </xf>
    <xf numFmtId="0" fontId="2" fillId="0" borderId="121" xfId="0" applyFont="1" applyBorder="1" applyAlignment="1">
      <alignment vertical="center" wrapText="1"/>
    </xf>
    <xf numFmtId="0" fontId="6" fillId="0" borderId="122" xfId="0" applyFont="1" applyBorder="1" applyAlignment="1">
      <alignment vertical="center" wrapText="1"/>
    </xf>
    <xf numFmtId="0" fontId="5" fillId="3" borderId="123" xfId="0" applyFont="1" applyFill="1" applyBorder="1" applyAlignment="1">
      <alignment horizontal="left" vertical="center" wrapText="1"/>
    </xf>
    <xf numFmtId="43" fontId="5" fillId="3" borderId="124" xfId="2" applyFont="1" applyFill="1" applyBorder="1" applyAlignment="1" applyProtection="1">
      <alignment horizontal="left" vertical="center" wrapText="1"/>
    </xf>
    <xf numFmtId="43" fontId="6" fillId="11" borderId="61" xfId="2" applyFont="1" applyFill="1" applyBorder="1" applyAlignment="1" applyProtection="1">
      <alignment horizontal="left" vertical="center" wrapText="1"/>
      <protection locked="0"/>
    </xf>
    <xf numFmtId="166" fontId="2" fillId="11" borderId="60" xfId="2" applyNumberFormat="1" applyFont="1" applyFill="1" applyBorder="1" applyAlignment="1" applyProtection="1">
      <alignment horizontal="left" vertical="center" wrapText="1"/>
      <protection locked="0"/>
    </xf>
    <xf numFmtId="0" fontId="5" fillId="3" borderId="69" xfId="0" applyFont="1" applyFill="1" applyBorder="1" applyAlignment="1">
      <alignment horizontal="left" vertical="center" wrapText="1"/>
    </xf>
    <xf numFmtId="0" fontId="5" fillId="3" borderId="70" xfId="0" applyFont="1" applyFill="1" applyBorder="1" applyAlignment="1">
      <alignment horizontal="left" vertical="center" wrapText="1"/>
    </xf>
    <xf numFmtId="43" fontId="5" fillId="3" borderId="71" xfId="2" applyFont="1" applyFill="1" applyBorder="1" applyAlignment="1" applyProtection="1">
      <alignment horizontal="left" vertical="center" wrapText="1"/>
    </xf>
    <xf numFmtId="0" fontId="5" fillId="3" borderId="86" xfId="0" applyFont="1" applyFill="1" applyBorder="1" applyAlignment="1">
      <alignment horizontal="left" vertical="center" wrapText="1"/>
    </xf>
    <xf numFmtId="0" fontId="5" fillId="3" borderId="87" xfId="0" applyFont="1" applyFill="1" applyBorder="1" applyAlignment="1">
      <alignment horizontal="left" vertical="center" wrapText="1"/>
    </xf>
    <xf numFmtId="43" fontId="5" fillId="3" borderId="26" xfId="2" applyFont="1" applyFill="1" applyBorder="1" applyAlignment="1" applyProtection="1">
      <alignment horizontal="left" vertical="center" wrapText="1"/>
    </xf>
    <xf numFmtId="0" fontId="7" fillId="0" borderId="0" xfId="0" applyFont="1" applyAlignment="1">
      <alignment horizontal="left"/>
    </xf>
    <xf numFmtId="43" fontId="6" fillId="11" borderId="129" xfId="2" applyFont="1" applyFill="1" applyBorder="1" applyAlignment="1" applyProtection="1">
      <alignment horizontal="left" vertical="center" wrapText="1"/>
      <protection locked="0"/>
    </xf>
    <xf numFmtId="0" fontId="5" fillId="14" borderId="19" xfId="0" applyFont="1" applyFill="1" applyBorder="1" applyAlignment="1">
      <alignment horizontal="left" vertical="center" wrapText="1"/>
    </xf>
    <xf numFmtId="0" fontId="6" fillId="14" borderId="15" xfId="0" applyFont="1" applyFill="1" applyBorder="1" applyAlignment="1">
      <alignment horizontal="left" vertical="center" wrapText="1"/>
    </xf>
    <xf numFmtId="0" fontId="5" fillId="3" borderId="21" xfId="0" applyFont="1" applyFill="1" applyBorder="1" applyAlignment="1">
      <alignment vertical="center" wrapText="1"/>
    </xf>
    <xf numFmtId="166" fontId="6" fillId="11" borderId="60" xfId="2" applyNumberFormat="1" applyFont="1" applyFill="1" applyBorder="1" applyAlignment="1" applyProtection="1">
      <alignment horizontal="left" vertical="center" wrapText="1"/>
      <protection locked="0"/>
    </xf>
    <xf numFmtId="166" fontId="6" fillId="11" borderId="128" xfId="2" applyNumberFormat="1" applyFont="1" applyFill="1" applyBorder="1" applyAlignment="1" applyProtection="1">
      <alignment horizontal="left" vertical="center" wrapText="1"/>
      <protection locked="0"/>
    </xf>
    <xf numFmtId="0" fontId="2" fillId="0" borderId="138" xfId="0" applyFont="1" applyBorder="1" applyAlignment="1">
      <alignment vertical="center" wrapText="1"/>
    </xf>
    <xf numFmtId="0" fontId="2" fillId="0" borderId="139" xfId="0" applyFont="1" applyBorder="1" applyAlignment="1">
      <alignment vertical="center" wrapText="1"/>
    </xf>
    <xf numFmtId="0" fontId="2" fillId="0" borderId="140" xfId="0" applyFont="1" applyBorder="1" applyAlignment="1">
      <alignment horizontal="center" vertical="center" wrapText="1"/>
    </xf>
    <xf numFmtId="0" fontId="2" fillId="11" borderId="134" xfId="0" applyFont="1" applyFill="1" applyBorder="1" applyAlignment="1">
      <alignment vertical="center" wrapText="1"/>
    </xf>
    <xf numFmtId="0" fontId="9" fillId="11" borderId="134" xfId="0" applyFont="1" applyFill="1" applyBorder="1" applyAlignment="1">
      <alignment vertical="center" wrapText="1"/>
    </xf>
    <xf numFmtId="0" fontId="2" fillId="0" borderId="134" xfId="0" applyFont="1" applyBorder="1" applyAlignment="1">
      <alignment vertical="center" wrapText="1"/>
    </xf>
    <xf numFmtId="0" fontId="2" fillId="13" borderId="134" xfId="0" applyFont="1" applyFill="1" applyBorder="1" applyAlignment="1">
      <alignment vertical="center" wrapText="1"/>
    </xf>
    <xf numFmtId="0" fontId="2" fillId="0" borderId="141" xfId="0" applyFont="1" applyBorder="1" applyAlignment="1">
      <alignment horizontal="center" vertical="center" wrapText="1"/>
    </xf>
    <xf numFmtId="0" fontId="2" fillId="11" borderId="141" xfId="0" applyFont="1" applyFill="1" applyBorder="1" applyAlignment="1">
      <alignment horizontal="center" vertical="center" wrapText="1"/>
    </xf>
    <xf numFmtId="0" fontId="2" fillId="13" borderId="141" xfId="0" applyFont="1" applyFill="1" applyBorder="1" applyAlignment="1">
      <alignment horizontal="center" vertical="center" wrapText="1"/>
    </xf>
    <xf numFmtId="0" fontId="10" fillId="15" borderId="134" xfId="0" applyFont="1" applyFill="1" applyBorder="1" applyAlignment="1">
      <alignment horizontal="center" vertical="center" wrapText="1"/>
    </xf>
    <xf numFmtId="0" fontId="10" fillId="15" borderId="134" xfId="0" applyFont="1" applyFill="1" applyBorder="1" applyAlignment="1">
      <alignment vertical="center" wrapText="1"/>
    </xf>
    <xf numFmtId="0" fontId="10" fillId="16" borderId="134" xfId="0" applyFont="1" applyFill="1" applyBorder="1" applyAlignment="1">
      <alignment horizontal="center" vertical="center" wrapText="1"/>
    </xf>
    <xf numFmtId="0" fontId="9" fillId="0" borderId="0" xfId="0" applyFont="1" applyAlignment="1">
      <alignment vertical="center" wrapText="1"/>
    </xf>
    <xf numFmtId="0" fontId="5" fillId="16" borderId="86" xfId="0" applyFont="1" applyFill="1" applyBorder="1" applyAlignment="1">
      <alignment horizontal="left" vertical="center" wrapText="1"/>
    </xf>
    <xf numFmtId="0" fontId="2" fillId="0" borderId="0" xfId="0" applyFont="1" applyAlignment="1">
      <alignment horizontal="left" wrapText="1"/>
    </xf>
    <xf numFmtId="0" fontId="8" fillId="12" borderId="0" xfId="0" applyFont="1" applyFill="1"/>
    <xf numFmtId="0" fontId="2" fillId="9" borderId="149" xfId="0" applyFont="1" applyFill="1" applyBorder="1"/>
    <xf numFmtId="0" fontId="20" fillId="9" borderId="95" xfId="0" applyFont="1" applyFill="1" applyBorder="1" applyAlignment="1">
      <alignment vertical="center"/>
    </xf>
    <xf numFmtId="0" fontId="17" fillId="9" borderId="95" xfId="0" applyFont="1" applyFill="1" applyBorder="1" applyAlignment="1">
      <alignment vertical="center"/>
    </xf>
    <xf numFmtId="0" fontId="2" fillId="9" borderId="96" xfId="0" applyFont="1" applyFill="1" applyBorder="1"/>
    <xf numFmtId="0" fontId="25" fillId="9" borderId="150" xfId="0" applyFont="1" applyFill="1" applyBorder="1" applyAlignment="1">
      <alignment vertical="center"/>
    </xf>
    <xf numFmtId="0" fontId="18" fillId="9" borderId="150" xfId="0" applyFont="1" applyFill="1" applyBorder="1" applyAlignment="1">
      <alignment vertical="top" wrapText="1"/>
    </xf>
    <xf numFmtId="0" fontId="2" fillId="0" borderId="150" xfId="0" applyFont="1" applyBorder="1"/>
    <xf numFmtId="0" fontId="2" fillId="0" borderId="150" xfId="0" applyFont="1" applyBorder="1" applyAlignment="1">
      <alignment vertical="center" wrapText="1"/>
    </xf>
    <xf numFmtId="0" fontId="2" fillId="0" borderId="97" xfId="0" applyFont="1" applyBorder="1" applyAlignment="1">
      <alignment vertical="center" wrapText="1"/>
    </xf>
    <xf numFmtId="0" fontId="2" fillId="0" borderId="97" xfId="0" applyFont="1" applyBorder="1" applyAlignment="1">
      <alignment horizontal="left"/>
    </xf>
    <xf numFmtId="0" fontId="18" fillId="9" borderId="37" xfId="0" applyFont="1" applyFill="1" applyBorder="1" applyAlignment="1">
      <alignment vertical="top" wrapText="1"/>
    </xf>
    <xf numFmtId="0" fontId="18" fillId="0" borderId="0" xfId="0" applyFont="1" applyAlignment="1">
      <alignment vertical="top" wrapText="1"/>
    </xf>
    <xf numFmtId="0" fontId="2" fillId="0" borderId="11" xfId="0" applyFont="1" applyBorder="1"/>
    <xf numFmtId="0" fontId="11" fillId="0" borderId="12" xfId="0" applyFont="1" applyBorder="1" applyAlignment="1">
      <alignment wrapText="1"/>
    </xf>
    <xf numFmtId="0" fontId="13" fillId="3" borderId="152" xfId="0" applyFont="1" applyFill="1" applyBorder="1" applyAlignment="1">
      <alignment wrapText="1"/>
    </xf>
    <xf numFmtId="0" fontId="13" fillId="3" borderId="153" xfId="0" applyFont="1" applyFill="1" applyBorder="1" applyAlignment="1">
      <alignment wrapText="1"/>
    </xf>
    <xf numFmtId="0" fontId="12" fillId="3" borderId="151" xfId="0" applyFont="1" applyFill="1" applyBorder="1" applyAlignment="1">
      <alignment wrapText="1"/>
    </xf>
    <xf numFmtId="0" fontId="12" fillId="3" borderId="152" xfId="0" applyFont="1" applyFill="1" applyBorder="1" applyAlignment="1">
      <alignment horizontal="left" vertical="center" wrapText="1"/>
    </xf>
    <xf numFmtId="0" fontId="12" fillId="3" borderId="154" xfId="0" applyFont="1" applyFill="1" applyBorder="1" applyAlignment="1">
      <alignment horizontal="left" vertical="center" wrapText="1"/>
    </xf>
    <xf numFmtId="0" fontId="12" fillId="3" borderId="153" xfId="0" applyFont="1" applyFill="1" applyBorder="1" applyAlignment="1">
      <alignment horizontal="left" vertical="center" wrapText="1"/>
    </xf>
    <xf numFmtId="0" fontId="2" fillId="0" borderId="100" xfId="0" applyFont="1" applyBorder="1"/>
    <xf numFmtId="0" fontId="2" fillId="0" borderId="98" xfId="0" applyFont="1" applyBorder="1" applyAlignment="1" applyProtection="1">
      <alignment horizontal="left" vertical="center"/>
      <protection locked="0"/>
    </xf>
    <xf numFmtId="0" fontId="2" fillId="2" borderId="98" xfId="0" applyFont="1" applyFill="1" applyBorder="1" applyAlignment="1" applyProtection="1">
      <alignment horizontal="left" vertical="center"/>
      <protection locked="0"/>
    </xf>
    <xf numFmtId="0" fontId="2" fillId="2" borderId="155" xfId="0" applyFont="1" applyFill="1" applyBorder="1" applyProtection="1">
      <protection locked="0"/>
    </xf>
    <xf numFmtId="0" fontId="2" fillId="2" borderId="156" xfId="0" applyFont="1" applyFill="1" applyBorder="1" applyAlignment="1" applyProtection="1">
      <alignment horizontal="left" vertical="center"/>
      <protection locked="0"/>
    </xf>
    <xf numFmtId="0" fontId="2" fillId="2" borderId="157" xfId="0" applyFont="1" applyFill="1" applyBorder="1" applyAlignment="1" applyProtection="1">
      <alignment horizontal="left" vertical="center"/>
      <protection locked="0"/>
    </xf>
    <xf numFmtId="0" fontId="2" fillId="2" borderId="158" xfId="0" applyFont="1" applyFill="1" applyBorder="1" applyAlignment="1" applyProtection="1">
      <alignment horizontal="left" vertical="center"/>
      <protection locked="0"/>
    </xf>
    <xf numFmtId="0" fontId="10" fillId="15" borderId="15" xfId="0" applyFont="1" applyFill="1" applyBorder="1" applyAlignment="1">
      <alignment vertical="center" wrapText="1"/>
    </xf>
    <xf numFmtId="0" fontId="10" fillId="16" borderId="15" xfId="0" applyFont="1" applyFill="1" applyBorder="1" applyAlignment="1">
      <alignment vertical="center" wrapText="1"/>
    </xf>
    <xf numFmtId="0" fontId="7" fillId="0" borderId="19" xfId="0" applyFont="1" applyBorder="1" applyAlignment="1">
      <alignment wrapText="1"/>
    </xf>
    <xf numFmtId="0" fontId="10" fillId="16" borderId="24" xfId="0" applyFont="1" applyFill="1" applyBorder="1" applyAlignment="1">
      <alignment vertical="center" wrapText="1"/>
    </xf>
    <xf numFmtId="0" fontId="10" fillId="15" borderId="24" xfId="0" applyFont="1" applyFill="1" applyBorder="1" applyAlignment="1">
      <alignment vertical="center" wrapText="1"/>
    </xf>
    <xf numFmtId="0" fontId="10" fillId="0" borderId="15" xfId="0" applyFont="1" applyBorder="1" applyAlignment="1">
      <alignment vertical="center" wrapText="1"/>
    </xf>
    <xf numFmtId="0" fontId="10" fillId="0" borderId="134" xfId="0" applyFont="1" applyBorder="1" applyAlignment="1">
      <alignment vertical="center" wrapText="1"/>
    </xf>
    <xf numFmtId="0" fontId="7" fillId="0" borderId="24" xfId="0" applyFont="1" applyBorder="1" applyAlignment="1">
      <alignment wrapText="1"/>
    </xf>
    <xf numFmtId="0" fontId="2" fillId="11" borderId="160" xfId="0" applyFont="1" applyFill="1" applyBorder="1" applyAlignment="1">
      <alignment vertical="center" wrapText="1"/>
    </xf>
    <xf numFmtId="0" fontId="2" fillId="11" borderId="159" xfId="0" applyFont="1" applyFill="1" applyBorder="1" applyAlignment="1">
      <alignment vertical="center" wrapText="1"/>
    </xf>
    <xf numFmtId="0" fontId="10" fillId="16" borderId="0" xfId="0" applyFont="1" applyFill="1" applyAlignment="1">
      <alignment horizontal="center" vertical="center" wrapText="1"/>
    </xf>
    <xf numFmtId="0" fontId="12" fillId="0" borderId="15" xfId="0" applyFont="1" applyBorder="1" applyAlignment="1">
      <alignment vertical="center" wrapText="1"/>
    </xf>
    <xf numFmtId="0" fontId="12" fillId="0" borderId="97" xfId="0" applyFont="1" applyBorder="1" applyAlignment="1">
      <alignment vertical="center" wrapText="1"/>
    </xf>
    <xf numFmtId="49" fontId="2" fillId="0" borderId="161" xfId="0" applyNumberFormat="1" applyFont="1" applyBorder="1" applyAlignment="1" applyProtection="1">
      <alignment vertical="center" wrapText="1"/>
      <protection locked="0"/>
    </xf>
    <xf numFmtId="0" fontId="13" fillId="3" borderId="165" xfId="0" applyFont="1" applyFill="1" applyBorder="1" applyAlignment="1">
      <alignment wrapText="1"/>
    </xf>
    <xf numFmtId="0" fontId="2" fillId="11" borderId="167" xfId="0" applyFont="1" applyFill="1" applyBorder="1"/>
    <xf numFmtId="0" fontId="2" fillId="0" borderId="167" xfId="0" applyFont="1" applyBorder="1"/>
    <xf numFmtId="0" fontId="2" fillId="0" borderId="170" xfId="0" applyFont="1" applyBorder="1"/>
    <xf numFmtId="0" fontId="13" fillId="3" borderId="163" xfId="0" applyFont="1" applyFill="1" applyBorder="1"/>
    <xf numFmtId="0" fontId="13" fillId="3" borderId="164" xfId="0" applyFont="1" applyFill="1" applyBorder="1"/>
    <xf numFmtId="0" fontId="13" fillId="3" borderId="164" xfId="0" applyFont="1" applyFill="1" applyBorder="1" applyAlignment="1">
      <alignment wrapText="1"/>
    </xf>
    <xf numFmtId="0" fontId="2" fillId="3" borderId="166" xfId="0" applyFont="1" applyFill="1" applyBorder="1"/>
    <xf numFmtId="0" fontId="2" fillId="11" borderId="94" xfId="0" applyFont="1" applyFill="1" applyBorder="1"/>
    <xf numFmtId="164" fontId="2" fillId="11" borderId="94" xfId="0" applyNumberFormat="1" applyFont="1" applyFill="1" applyBorder="1"/>
    <xf numFmtId="0" fontId="2" fillId="8" borderId="94" xfId="0" applyFont="1" applyFill="1" applyBorder="1"/>
    <xf numFmtId="164" fontId="2" fillId="8" borderId="94" xfId="0" applyNumberFormat="1" applyFont="1" applyFill="1" applyBorder="1"/>
    <xf numFmtId="0" fontId="2" fillId="2" borderId="94" xfId="0" applyFont="1" applyFill="1" applyBorder="1"/>
    <xf numFmtId="164" fontId="2" fillId="2" borderId="94" xfId="0" applyNumberFormat="1" applyFont="1" applyFill="1" applyBorder="1"/>
    <xf numFmtId="0" fontId="2" fillId="11" borderId="94" xfId="0" applyFont="1" applyFill="1" applyBorder="1" applyAlignment="1">
      <alignment vertical="center" wrapText="1"/>
    </xf>
    <xf numFmtId="0" fontId="2" fillId="2" borderId="94" xfId="0" applyFont="1" applyFill="1" applyBorder="1" applyAlignment="1">
      <alignment vertical="center" wrapText="1"/>
    </xf>
    <xf numFmtId="164" fontId="2" fillId="2" borderId="94" xfId="0" applyNumberFormat="1" applyFont="1" applyFill="1" applyBorder="1" applyAlignment="1">
      <alignment vertical="center" wrapText="1"/>
    </xf>
    <xf numFmtId="0" fontId="10" fillId="3" borderId="166" xfId="0" applyFont="1" applyFill="1" applyBorder="1"/>
    <xf numFmtId="0" fontId="10" fillId="11" borderId="94" xfId="0" applyFont="1" applyFill="1" applyBorder="1" applyAlignment="1">
      <alignment vertical="center" wrapText="1"/>
    </xf>
    <xf numFmtId="164" fontId="10" fillId="11" borderId="94" xfId="0" applyNumberFormat="1" applyFont="1" applyFill="1" applyBorder="1"/>
    <xf numFmtId="0" fontId="2" fillId="0" borderId="168" xfId="0" applyFont="1" applyBorder="1"/>
    <xf numFmtId="0" fontId="2" fillId="0" borderId="169" xfId="0" applyFont="1" applyBorder="1"/>
    <xf numFmtId="0" fontId="2" fillId="16" borderId="141" xfId="0" applyFont="1" applyFill="1" applyBorder="1" applyAlignment="1">
      <alignment horizontal="center" vertical="center" wrapText="1"/>
    </xf>
    <xf numFmtId="0" fontId="2" fillId="16" borderId="134" xfId="0" applyFont="1" applyFill="1" applyBorder="1" applyAlignment="1">
      <alignment horizontal="center" vertical="center" wrapText="1"/>
    </xf>
    <xf numFmtId="0" fontId="10" fillId="0" borderId="134" xfId="0" applyFont="1" applyBorder="1" applyAlignment="1">
      <alignment horizontal="center" vertical="center" wrapText="1"/>
    </xf>
    <xf numFmtId="0" fontId="2" fillId="15" borderId="134" xfId="0" applyFont="1" applyFill="1" applyBorder="1" applyAlignment="1">
      <alignment vertical="center" wrapText="1"/>
    </xf>
    <xf numFmtId="0" fontId="22" fillId="0" borderId="22" xfId="0" applyFont="1" applyBorder="1" applyAlignment="1">
      <alignment horizontal="center" vertical="center" wrapText="1"/>
    </xf>
    <xf numFmtId="0" fontId="21" fillId="6" borderId="35" xfId="0" applyFont="1" applyFill="1" applyBorder="1" applyAlignment="1">
      <alignment horizontal="center" vertical="center" wrapText="1"/>
    </xf>
    <xf numFmtId="0" fontId="22" fillId="13" borderId="9" xfId="0" applyFont="1" applyFill="1" applyBorder="1" applyAlignment="1">
      <alignment horizontal="left" wrapText="1"/>
    </xf>
    <xf numFmtId="0" fontId="7" fillId="0" borderId="172" xfId="0" applyFont="1" applyBorder="1" applyAlignment="1">
      <alignment horizontal="left" wrapText="1"/>
    </xf>
    <xf numFmtId="0" fontId="7" fillId="0" borderId="148" xfId="0" applyFont="1" applyBorder="1" applyAlignment="1">
      <alignment horizontal="left" wrapText="1"/>
    </xf>
    <xf numFmtId="0" fontId="7" fillId="13" borderId="148" xfId="0" applyFont="1" applyFill="1" applyBorder="1" applyAlignment="1">
      <alignment horizontal="left" wrapText="1"/>
    </xf>
    <xf numFmtId="0" fontId="7" fillId="0" borderId="173" xfId="0" applyFont="1" applyBorder="1" applyAlignment="1">
      <alignment horizontal="left" wrapText="1"/>
    </xf>
    <xf numFmtId="0" fontId="7" fillId="0" borderId="148" xfId="0" applyFont="1" applyBorder="1" applyAlignment="1">
      <alignment wrapText="1"/>
    </xf>
    <xf numFmtId="0" fontId="7" fillId="0" borderId="29" xfId="0" applyFont="1" applyBorder="1" applyAlignment="1">
      <alignment wrapText="1"/>
    </xf>
    <xf numFmtId="0" fontId="2" fillId="0" borderId="29" xfId="0" applyFont="1" applyBorder="1" applyAlignment="1">
      <alignment wrapText="1"/>
    </xf>
    <xf numFmtId="0" fontId="22" fillId="0" borderId="174" xfId="0" applyFont="1" applyBorder="1" applyAlignment="1">
      <alignment horizontal="center" vertical="center" wrapText="1"/>
    </xf>
    <xf numFmtId="0" fontId="22" fillId="0" borderId="175" xfId="0" applyFont="1" applyBorder="1" applyAlignment="1">
      <alignment horizontal="center" vertical="center" wrapText="1"/>
    </xf>
    <xf numFmtId="0" fontId="22" fillId="0" borderId="176" xfId="0" applyFont="1" applyBorder="1" applyAlignment="1">
      <alignment horizontal="center" vertical="center" wrapText="1"/>
    </xf>
    <xf numFmtId="0" fontId="22" fillId="0" borderId="177" xfId="0" applyFont="1" applyBorder="1" applyAlignment="1">
      <alignment horizontal="center" vertical="center" wrapText="1"/>
    </xf>
    <xf numFmtId="0" fontId="22" fillId="0" borderId="178" xfId="0" applyFont="1" applyBorder="1" applyAlignment="1">
      <alignment horizontal="center" vertical="center" wrapText="1"/>
    </xf>
    <xf numFmtId="0" fontId="22" fillId="0" borderId="179" xfId="0" applyFont="1" applyBorder="1" applyAlignment="1">
      <alignment horizontal="center" vertical="center" wrapText="1"/>
    </xf>
    <xf numFmtId="0" fontId="7" fillId="0" borderId="177" xfId="0" applyFont="1" applyBorder="1"/>
    <xf numFmtId="0" fontId="7" fillId="0" borderId="178" xfId="0" applyFont="1" applyBorder="1"/>
    <xf numFmtId="0" fontId="7" fillId="0" borderId="179" xfId="0" applyFont="1" applyBorder="1"/>
    <xf numFmtId="0" fontId="7" fillId="14" borderId="178" xfId="0" applyFont="1" applyFill="1" applyBorder="1"/>
    <xf numFmtId="0" fontId="7" fillId="13" borderId="179" xfId="0" applyFont="1" applyFill="1" applyBorder="1"/>
    <xf numFmtId="0" fontId="10" fillId="0" borderId="177" xfId="0" applyFont="1" applyBorder="1" applyAlignment="1">
      <alignment vertical="center" wrapText="1"/>
    </xf>
    <xf numFmtId="0" fontId="2" fillId="0" borderId="178" xfId="0" applyFont="1" applyBorder="1"/>
    <xf numFmtId="0" fontId="10" fillId="0" borderId="179" xfId="0" applyFont="1" applyBorder="1" applyAlignment="1">
      <alignment vertical="center" wrapText="1"/>
    </xf>
    <xf numFmtId="0" fontId="30" fillId="0" borderId="177" xfId="0" applyFont="1" applyBorder="1" applyAlignment="1">
      <alignment vertical="center" wrapText="1"/>
    </xf>
    <xf numFmtId="0" fontId="10" fillId="16" borderId="179" xfId="0" applyFont="1" applyFill="1" applyBorder="1" applyAlignment="1">
      <alignment vertical="center" wrapText="1"/>
    </xf>
    <xf numFmtId="0" fontId="10" fillId="15" borderId="178" xfId="0" applyFont="1" applyFill="1" applyBorder="1" applyAlignment="1">
      <alignment vertical="center" wrapText="1"/>
    </xf>
    <xf numFmtId="0" fontId="2" fillId="0" borderId="179" xfId="0" applyFont="1" applyBorder="1"/>
    <xf numFmtId="0" fontId="2" fillId="0" borderId="177" xfId="0" applyFont="1" applyBorder="1"/>
    <xf numFmtId="0" fontId="2" fillId="0" borderId="180" xfId="0" applyFont="1" applyBorder="1"/>
    <xf numFmtId="0" fontId="2" fillId="0" borderId="181" xfId="0" applyFont="1" applyBorder="1"/>
    <xf numFmtId="0" fontId="2" fillId="0" borderId="182" xfId="0" applyFont="1" applyBorder="1"/>
    <xf numFmtId="0" fontId="10" fillId="0" borderId="178" xfId="0" applyFont="1" applyBorder="1" applyAlignment="1">
      <alignment vertical="center" wrapText="1"/>
    </xf>
    <xf numFmtId="0" fontId="10" fillId="15" borderId="177" xfId="0" applyFont="1" applyFill="1" applyBorder="1" applyAlignment="1">
      <alignment vertical="center" wrapText="1"/>
    </xf>
    <xf numFmtId="0" fontId="22" fillId="0" borderId="30" xfId="0" applyFont="1" applyBorder="1" applyAlignment="1">
      <alignment horizontal="center" vertical="center" wrapText="1"/>
    </xf>
    <xf numFmtId="0" fontId="22" fillId="13" borderId="22" xfId="0" applyFont="1" applyFill="1" applyBorder="1" applyAlignment="1">
      <alignment horizontal="center" vertical="center" wrapText="1"/>
    </xf>
    <xf numFmtId="0" fontId="10" fillId="0" borderId="183" xfId="0" applyFont="1" applyBorder="1" applyAlignment="1">
      <alignment vertical="center" wrapText="1"/>
    </xf>
    <xf numFmtId="0" fontId="2" fillId="0" borderId="96" xfId="0" applyFont="1" applyBorder="1" applyAlignment="1">
      <alignment wrapText="1"/>
    </xf>
    <xf numFmtId="0" fontId="22" fillId="15" borderId="9" xfId="0" applyFont="1" applyFill="1" applyBorder="1" applyAlignment="1">
      <alignment horizontal="left" wrapText="1"/>
    </xf>
    <xf numFmtId="0" fontId="22" fillId="6" borderId="22" xfId="0" quotePrefix="1" applyFont="1" applyFill="1" applyBorder="1" applyAlignment="1">
      <alignment horizontal="center" vertical="center" wrapText="1"/>
    </xf>
    <xf numFmtId="0" fontId="22" fillId="0" borderId="196" xfId="0" applyFont="1" applyBorder="1" applyAlignment="1">
      <alignment horizontal="center" vertical="center" wrapText="1"/>
    </xf>
    <xf numFmtId="0" fontId="22" fillId="0" borderId="183" xfId="0" applyFont="1" applyBorder="1" applyAlignment="1">
      <alignment horizontal="center" vertical="center" wrapText="1"/>
    </xf>
    <xf numFmtId="0" fontId="7" fillId="0" borderId="183" xfId="0" applyFont="1" applyBorder="1"/>
    <xf numFmtId="0" fontId="7" fillId="13" borderId="183" xfId="0" applyFont="1" applyFill="1" applyBorder="1"/>
    <xf numFmtId="0" fontId="10" fillId="16" borderId="183" xfId="0" applyFont="1" applyFill="1" applyBorder="1" applyAlignment="1">
      <alignment vertical="center" wrapText="1"/>
    </xf>
    <xf numFmtId="0" fontId="2" fillId="0" borderId="183" xfId="0" applyFont="1" applyBorder="1"/>
    <xf numFmtId="0" fontId="2" fillId="0" borderId="197" xfId="0" applyFont="1" applyBorder="1"/>
    <xf numFmtId="0" fontId="22" fillId="13" borderId="10" xfId="0" applyFont="1" applyFill="1" applyBorder="1" applyAlignment="1">
      <alignment horizontal="left" wrapText="1"/>
    </xf>
    <xf numFmtId="0" fontId="7" fillId="13" borderId="198" xfId="0" applyFont="1" applyFill="1" applyBorder="1" applyAlignment="1">
      <alignment horizontal="left" wrapText="1"/>
    </xf>
    <xf numFmtId="0" fontId="22" fillId="15" borderId="2" xfId="0" applyFont="1" applyFill="1" applyBorder="1" applyAlignment="1">
      <alignment horizontal="left" wrapText="1"/>
    </xf>
    <xf numFmtId="0" fontId="7" fillId="0" borderId="16" xfId="0" applyFont="1" applyBorder="1" applyAlignment="1">
      <alignment horizontal="left" wrapText="1"/>
    </xf>
    <xf numFmtId="0" fontId="7" fillId="0" borderId="198" xfId="0" applyFont="1" applyBorder="1" applyAlignment="1">
      <alignment horizontal="left" wrapText="1"/>
    </xf>
    <xf numFmtId="0" fontId="22" fillId="0" borderId="199" xfId="0" applyFont="1" applyBorder="1" applyAlignment="1">
      <alignment horizontal="center" vertical="center" wrapText="1"/>
    </xf>
    <xf numFmtId="0" fontId="22" fillId="0" borderId="200" xfId="0" applyFont="1" applyBorder="1" applyAlignment="1">
      <alignment horizontal="center" vertical="center" wrapText="1"/>
    </xf>
    <xf numFmtId="0" fontId="7" fillId="0" borderId="200" xfId="0" applyFont="1" applyBorder="1"/>
    <xf numFmtId="0" fontId="7" fillId="13" borderId="200" xfId="0" applyFont="1" applyFill="1" applyBorder="1"/>
    <xf numFmtId="0" fontId="10" fillId="0" borderId="200" xfId="0" applyFont="1" applyBorder="1" applyAlignment="1">
      <alignment vertical="center" wrapText="1"/>
    </xf>
    <xf numFmtId="0" fontId="10" fillId="15" borderId="200" xfId="0" applyFont="1" applyFill="1" applyBorder="1" applyAlignment="1">
      <alignment vertical="center" wrapText="1"/>
    </xf>
    <xf numFmtId="0" fontId="2" fillId="0" borderId="200" xfId="0" applyFont="1" applyBorder="1"/>
    <xf numFmtId="0" fontId="2" fillId="0" borderId="201" xfId="0" applyFont="1" applyBorder="1"/>
    <xf numFmtId="0" fontId="22" fillId="0" borderId="202" xfId="0" applyFont="1" applyBorder="1" applyAlignment="1">
      <alignment horizontal="center" vertical="center" wrapText="1"/>
    </xf>
    <xf numFmtId="0" fontId="22" fillId="0" borderId="203" xfId="0" applyFont="1" applyBorder="1" applyAlignment="1">
      <alignment horizontal="center" vertical="center" wrapText="1"/>
    </xf>
    <xf numFmtId="0" fontId="7" fillId="13" borderId="178" xfId="0" applyFont="1" applyFill="1" applyBorder="1"/>
    <xf numFmtId="0" fontId="7" fillId="0" borderId="203" xfId="0" applyFont="1" applyBorder="1"/>
    <xf numFmtId="0" fontId="2" fillId="0" borderId="203" xfId="0" applyFont="1" applyBorder="1"/>
    <xf numFmtId="0" fontId="10" fillId="0" borderId="203" xfId="0" applyFont="1" applyBorder="1" applyAlignment="1">
      <alignment vertical="center" wrapText="1"/>
    </xf>
    <xf numFmtId="0" fontId="10" fillId="16" borderId="200" xfId="0" applyFont="1" applyFill="1" applyBorder="1" applyAlignment="1">
      <alignment vertical="center" wrapText="1"/>
    </xf>
    <xf numFmtId="0" fontId="2" fillId="0" borderId="204" xfId="0" applyFont="1" applyBorder="1"/>
    <xf numFmtId="165" fontId="10" fillId="0" borderId="0" xfId="0" applyNumberFormat="1" applyFont="1" applyAlignment="1">
      <alignment vertical="center" wrapText="1"/>
    </xf>
    <xf numFmtId="0" fontId="28" fillId="4" borderId="149" xfId="0" applyFont="1" applyFill="1" applyBorder="1" applyAlignment="1">
      <alignment horizontal="left" vertical="center" wrapText="1"/>
    </xf>
    <xf numFmtId="0" fontId="28" fillId="4" borderId="206" xfId="0" applyFont="1" applyFill="1" applyBorder="1" applyAlignment="1">
      <alignment horizontal="left" vertical="center" wrapText="1"/>
    </xf>
    <xf numFmtId="0" fontId="28" fillId="4" borderId="95" xfId="0" applyFont="1" applyFill="1" applyBorder="1" applyAlignment="1">
      <alignment horizontal="left" vertical="center" wrapText="1"/>
    </xf>
    <xf numFmtId="0" fontId="28" fillId="4" borderId="207" xfId="0" applyFont="1" applyFill="1" applyBorder="1" applyAlignment="1">
      <alignment horizontal="left" vertical="center" wrapText="1"/>
    </xf>
    <xf numFmtId="0" fontId="28" fillId="4" borderId="96" xfId="0" applyFont="1" applyFill="1" applyBorder="1" applyAlignment="1">
      <alignment horizontal="center" vertical="center" wrapText="1"/>
    </xf>
    <xf numFmtId="0" fontId="2" fillId="11" borderId="209" xfId="0" applyFont="1" applyFill="1" applyBorder="1" applyAlignment="1">
      <alignment vertical="center" wrapText="1"/>
    </xf>
    <xf numFmtId="0" fontId="2" fillId="0" borderId="210" xfId="0" applyFont="1" applyBorder="1" applyAlignment="1">
      <alignment vertical="center" wrapText="1"/>
    </xf>
    <xf numFmtId="0" fontId="2" fillId="13" borderId="150" xfId="0" applyFont="1" applyFill="1" applyBorder="1" applyAlignment="1">
      <alignment vertical="center" wrapText="1"/>
    </xf>
    <xf numFmtId="0" fontId="2" fillId="13" borderId="209" xfId="0" applyFont="1" applyFill="1" applyBorder="1" applyAlignment="1">
      <alignment vertical="center" wrapText="1"/>
    </xf>
    <xf numFmtId="0" fontId="10" fillId="15" borderId="208" xfId="0" applyFont="1" applyFill="1" applyBorder="1" applyAlignment="1">
      <alignment vertical="center" wrapText="1"/>
    </xf>
    <xf numFmtId="0" fontId="10" fillId="0" borderId="210" xfId="0" applyFont="1" applyBorder="1" applyAlignment="1">
      <alignment vertical="center" wrapText="1"/>
    </xf>
    <xf numFmtId="0" fontId="2" fillId="17" borderId="211" xfId="0" applyFont="1" applyFill="1" applyBorder="1" applyAlignment="1">
      <alignment vertical="center" wrapText="1"/>
    </xf>
    <xf numFmtId="0" fontId="10" fillId="0" borderId="150" xfId="0" applyFont="1" applyBorder="1" applyAlignment="1">
      <alignment vertical="center" wrapText="1"/>
    </xf>
    <xf numFmtId="0" fontId="2" fillId="0" borderId="212" xfId="0" applyFont="1" applyBorder="1" applyAlignment="1">
      <alignment vertical="center" wrapText="1"/>
    </xf>
    <xf numFmtId="0" fontId="10" fillId="0" borderId="212" xfId="0" applyFont="1" applyBorder="1" applyAlignment="1">
      <alignment vertical="center" wrapText="1"/>
    </xf>
    <xf numFmtId="0" fontId="10" fillId="16" borderId="208" xfId="0" applyFont="1" applyFill="1" applyBorder="1" applyAlignment="1">
      <alignment vertical="center" wrapText="1"/>
    </xf>
    <xf numFmtId="0" fontId="2" fillId="0" borderId="213" xfId="0" applyFont="1" applyBorder="1" applyAlignment="1">
      <alignment vertical="center" wrapText="1"/>
    </xf>
    <xf numFmtId="0" fontId="10" fillId="16" borderId="209" xfId="0" applyFont="1" applyFill="1" applyBorder="1" applyAlignment="1">
      <alignment vertical="center" wrapText="1"/>
    </xf>
    <xf numFmtId="0" fontId="10" fillId="0" borderId="209" xfId="0" applyFont="1" applyBorder="1" applyAlignment="1">
      <alignment horizontal="center" vertical="center" wrapText="1"/>
    </xf>
    <xf numFmtId="0" fontId="10" fillId="16" borderId="209" xfId="0" applyFont="1" applyFill="1" applyBorder="1" applyAlignment="1">
      <alignment horizontal="center" vertical="center" wrapText="1"/>
    </xf>
    <xf numFmtId="0" fontId="2" fillId="0" borderId="37" xfId="0" applyFont="1" applyBorder="1" applyAlignment="1">
      <alignment vertical="center" wrapText="1"/>
    </xf>
    <xf numFmtId="0" fontId="2" fillId="11" borderId="214" xfId="0" applyFont="1" applyFill="1" applyBorder="1" applyAlignment="1">
      <alignment horizontal="center" vertical="center" wrapText="1"/>
    </xf>
    <xf numFmtId="0" fontId="2" fillId="11" borderId="215" xfId="0" applyFont="1" applyFill="1" applyBorder="1" applyAlignment="1">
      <alignment vertical="center" wrapText="1"/>
    </xf>
    <xf numFmtId="0" fontId="2" fillId="16" borderId="215" xfId="0" applyFont="1" applyFill="1" applyBorder="1" applyAlignment="1">
      <alignment vertical="center" wrapText="1"/>
    </xf>
    <xf numFmtId="0" fontId="2" fillId="16" borderId="216" xfId="0" applyFont="1" applyFill="1" applyBorder="1" applyAlignment="1">
      <alignment vertical="center" wrapText="1"/>
    </xf>
    <xf numFmtId="0" fontId="13" fillId="11" borderId="149" xfId="0" applyFont="1" applyFill="1" applyBorder="1" applyAlignment="1">
      <alignment horizontal="left" vertical="center" wrapText="1"/>
    </xf>
    <xf numFmtId="0" fontId="13" fillId="11" borderId="217" xfId="0" applyFont="1" applyFill="1" applyBorder="1" applyAlignment="1">
      <alignment horizontal="center" vertical="center" wrapText="1"/>
    </xf>
    <xf numFmtId="0" fontId="13" fillId="11" borderId="217" xfId="0" applyFont="1" applyFill="1" applyBorder="1" applyAlignment="1">
      <alignment horizontal="left" vertical="center" wrapText="1"/>
    </xf>
    <xf numFmtId="0" fontId="10" fillId="14" borderId="143" xfId="0" applyFont="1" applyFill="1" applyBorder="1" applyAlignment="1">
      <alignment vertical="center" wrapText="1"/>
    </xf>
    <xf numFmtId="0" fontId="2" fillId="11" borderId="218" xfId="0" applyFont="1" applyFill="1" applyBorder="1" applyAlignment="1">
      <alignment horizontal="center" vertical="center" wrapText="1"/>
    </xf>
    <xf numFmtId="0" fontId="2" fillId="11" borderId="219" xfId="0" applyFont="1" applyFill="1" applyBorder="1" applyAlignment="1">
      <alignment vertical="center" wrapText="1"/>
    </xf>
    <xf numFmtId="0" fontId="2" fillId="11" borderId="220" xfId="0" applyFont="1" applyFill="1" applyBorder="1" applyAlignment="1">
      <alignment vertical="center" wrapText="1"/>
    </xf>
    <xf numFmtId="0" fontId="6" fillId="11" borderId="72" xfId="0" applyFont="1" applyFill="1" applyBorder="1" applyAlignment="1" applyProtection="1">
      <alignment horizontal="left" vertical="center" wrapText="1"/>
      <protection locked="0"/>
    </xf>
    <xf numFmtId="49" fontId="2" fillId="11" borderId="72" xfId="0" applyNumberFormat="1" applyFont="1" applyFill="1" applyBorder="1" applyAlignment="1" applyProtection="1">
      <alignment horizontal="left" vertical="center" wrapText="1"/>
      <protection locked="0"/>
    </xf>
    <xf numFmtId="0" fontId="6" fillId="11" borderId="130" xfId="0" applyFont="1" applyFill="1" applyBorder="1" applyAlignment="1" applyProtection="1">
      <alignment horizontal="left" vertical="center" wrapText="1"/>
      <protection locked="0"/>
    </xf>
    <xf numFmtId="43" fontId="6" fillId="11" borderId="73" xfId="2" applyFont="1" applyFill="1" applyBorder="1" applyAlignment="1" applyProtection="1">
      <alignment horizontal="left" vertical="center" wrapText="1"/>
      <protection locked="0"/>
    </xf>
    <xf numFmtId="166" fontId="6" fillId="11" borderId="75" xfId="2" applyNumberFormat="1" applyFont="1" applyFill="1" applyBorder="1" applyAlignment="1" applyProtection="1">
      <alignment horizontal="left" vertical="center" wrapText="1"/>
      <protection locked="0"/>
    </xf>
    <xf numFmtId="43" fontId="6" fillId="11" borderId="76" xfId="2" applyFont="1" applyFill="1" applyBorder="1" applyAlignment="1" applyProtection="1">
      <alignment horizontal="left" vertical="center" wrapText="1"/>
      <protection locked="0"/>
    </xf>
    <xf numFmtId="0" fontId="6" fillId="11" borderId="18" xfId="0" applyFont="1" applyFill="1" applyBorder="1" applyAlignment="1" applyProtection="1">
      <alignment horizontal="left" vertical="center" wrapText="1"/>
      <protection locked="0"/>
    </xf>
    <xf numFmtId="0" fontId="6" fillId="11" borderId="15" xfId="0" applyFont="1" applyFill="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11" borderId="85" xfId="0" applyFont="1" applyFill="1" applyBorder="1" applyAlignment="1" applyProtection="1">
      <alignment horizontal="left" vertical="center" wrapText="1"/>
      <protection locked="0"/>
    </xf>
    <xf numFmtId="49" fontId="2" fillId="11" borderId="125" xfId="0" applyNumberFormat="1" applyFont="1" applyFill="1" applyBorder="1" applyAlignment="1" applyProtection="1">
      <alignment horizontal="left" vertical="center" wrapText="1"/>
      <protection locked="0"/>
    </xf>
    <xf numFmtId="0" fontId="6" fillId="11" borderId="126" xfId="0" applyFont="1" applyFill="1" applyBorder="1" applyAlignment="1" applyProtection="1">
      <alignment vertical="center" wrapText="1"/>
      <protection locked="0"/>
    </xf>
    <xf numFmtId="43" fontId="2" fillId="11" borderId="27" xfId="2" applyFont="1" applyFill="1" applyBorder="1" applyAlignment="1" applyProtection="1">
      <alignment horizontal="left" vertical="center" wrapText="1"/>
      <protection locked="0"/>
    </xf>
    <xf numFmtId="166" fontId="6" fillId="11" borderId="61" xfId="2" applyNumberFormat="1" applyFont="1" applyFill="1" applyBorder="1" applyAlignment="1" applyProtection="1">
      <alignment horizontal="left" vertical="center" wrapText="1"/>
      <protection locked="0"/>
    </xf>
    <xf numFmtId="49" fontId="2" fillId="11" borderId="85" xfId="0" applyNumberFormat="1" applyFont="1" applyFill="1" applyBorder="1" applyAlignment="1" applyProtection="1">
      <alignment horizontal="left" vertical="center" wrapText="1"/>
      <protection locked="0"/>
    </xf>
    <xf numFmtId="166" fontId="2" fillId="11" borderId="90" xfId="2" applyNumberFormat="1" applyFont="1" applyFill="1" applyBorder="1" applyAlignment="1" applyProtection="1">
      <alignment horizontal="left" vertical="center" wrapText="1"/>
      <protection locked="0"/>
    </xf>
    <xf numFmtId="0" fontId="6" fillId="11" borderId="74" xfId="0" applyFont="1" applyFill="1" applyBorder="1" applyAlignment="1" applyProtection="1">
      <alignment horizontal="left" vertical="center" wrapText="1"/>
      <protection locked="0"/>
    </xf>
    <xf numFmtId="43" fontId="6" fillId="11" borderId="24" xfId="2" applyFont="1" applyFill="1" applyBorder="1" applyAlignment="1" applyProtection="1">
      <alignment horizontal="left" vertical="center" wrapText="1"/>
      <protection locked="0"/>
    </xf>
    <xf numFmtId="0" fontId="6" fillId="0" borderId="59" xfId="0" applyFont="1" applyBorder="1" applyAlignment="1">
      <alignment vertical="center" wrapText="1"/>
    </xf>
    <xf numFmtId="0" fontId="6" fillId="0" borderId="221" xfId="0" applyFont="1" applyBorder="1" applyAlignment="1">
      <alignment vertical="center" wrapText="1"/>
    </xf>
    <xf numFmtId="0" fontId="6" fillId="2" borderId="59" xfId="0" applyFont="1" applyFill="1" applyBorder="1" applyAlignment="1">
      <alignment vertical="center" wrapText="1"/>
    </xf>
    <xf numFmtId="0" fontId="6" fillId="2" borderId="221" xfId="0" applyFont="1" applyFill="1" applyBorder="1" applyAlignment="1">
      <alignment vertical="center" wrapText="1"/>
    </xf>
    <xf numFmtId="0" fontId="2" fillId="0" borderId="118" xfId="0" applyFont="1" applyBorder="1" applyAlignment="1" applyProtection="1">
      <alignment vertical="center" wrapText="1"/>
      <protection locked="0"/>
    </xf>
    <xf numFmtId="0" fontId="6" fillId="0" borderId="223" xfId="0" applyFont="1" applyBorder="1" applyAlignment="1" applyProtection="1">
      <alignment vertical="center" wrapText="1"/>
      <protection locked="0"/>
    </xf>
    <xf numFmtId="0" fontId="6" fillId="0" borderId="222" xfId="0" applyFont="1" applyBorder="1" applyAlignment="1" applyProtection="1">
      <alignment vertical="center" wrapText="1"/>
      <protection locked="0"/>
    </xf>
    <xf numFmtId="0" fontId="6" fillId="0" borderId="5" xfId="0" applyFont="1" applyBorder="1" applyAlignment="1" applyProtection="1">
      <alignment wrapText="1"/>
      <protection locked="0"/>
    </xf>
    <xf numFmtId="0" fontId="6" fillId="0" borderId="24" xfId="0" applyFont="1" applyBorder="1" applyAlignment="1" applyProtection="1">
      <alignment wrapText="1"/>
      <protection locked="0"/>
    </xf>
    <xf numFmtId="0" fontId="6" fillId="11" borderId="224" xfId="0" applyFont="1" applyFill="1" applyBorder="1" applyAlignment="1" applyProtection="1">
      <alignment wrapText="1"/>
      <protection locked="0"/>
    </xf>
    <xf numFmtId="0" fontId="6" fillId="0" borderId="224" xfId="0" applyFont="1" applyBorder="1" applyAlignment="1" applyProtection="1">
      <alignment vertical="center"/>
      <protection locked="0"/>
    </xf>
    <xf numFmtId="0" fontId="2" fillId="0" borderId="64" xfId="0" applyFont="1" applyBorder="1" applyAlignment="1" applyProtection="1">
      <alignment horizontal="center" wrapText="1"/>
      <protection locked="0"/>
    </xf>
    <xf numFmtId="0" fontId="2" fillId="0" borderId="98" xfId="0" applyFont="1" applyBorder="1" applyAlignment="1" applyProtection="1">
      <alignment horizontal="center" wrapText="1"/>
      <protection locked="0"/>
    </xf>
    <xf numFmtId="0" fontId="2" fillId="2" borderId="64" xfId="0" applyFont="1" applyFill="1" applyBorder="1" applyAlignment="1" applyProtection="1">
      <alignment wrapText="1"/>
      <protection locked="0"/>
    </xf>
    <xf numFmtId="0" fontId="2" fillId="2" borderId="98" xfId="0" applyFont="1" applyFill="1" applyBorder="1" applyAlignment="1" applyProtection="1">
      <alignment wrapText="1"/>
      <protection locked="0"/>
    </xf>
    <xf numFmtId="0" fontId="10" fillId="3" borderId="101" xfId="0" applyFont="1" applyFill="1" applyBorder="1" applyAlignment="1">
      <alignment horizontal="left" vertical="center"/>
    </xf>
    <xf numFmtId="0" fontId="13" fillId="3" borderId="151" xfId="0" applyFont="1" applyFill="1" applyBorder="1" applyAlignment="1">
      <alignment horizontal="left" vertical="center" wrapText="1"/>
    </xf>
    <xf numFmtId="0" fontId="2" fillId="0" borderId="100" xfId="0" applyFont="1" applyBorder="1" applyAlignment="1" applyProtection="1">
      <alignment horizontal="left" vertical="center"/>
      <protection locked="0"/>
    </xf>
    <xf numFmtId="0" fontId="2" fillId="2" borderId="100" xfId="0" applyFont="1" applyFill="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2" fillId="2" borderId="104" xfId="0" applyFont="1" applyFill="1" applyBorder="1" applyAlignment="1">
      <alignment horizontal="left" vertical="center"/>
    </xf>
    <xf numFmtId="0" fontId="2" fillId="0" borderId="104" xfId="0" applyFont="1" applyBorder="1" applyAlignment="1">
      <alignment horizontal="left" vertical="center"/>
    </xf>
    <xf numFmtId="0" fontId="10" fillId="8" borderId="104" xfId="0" applyFont="1" applyFill="1" applyBorder="1" applyAlignment="1">
      <alignment horizontal="left" vertical="center"/>
    </xf>
    <xf numFmtId="0" fontId="2" fillId="0" borderId="106" xfId="0" applyFont="1" applyBorder="1" applyAlignment="1">
      <alignment horizontal="left" vertical="center"/>
    </xf>
    <xf numFmtId="9" fontId="10" fillId="8" borderId="105" xfId="0" applyNumberFormat="1" applyFont="1" applyFill="1" applyBorder="1"/>
    <xf numFmtId="10" fontId="2" fillId="0" borderId="108" xfId="0" applyNumberFormat="1" applyFont="1" applyFill="1" applyBorder="1"/>
    <xf numFmtId="43" fontId="5" fillId="3" borderId="123" xfId="2" applyFont="1" applyFill="1" applyBorder="1" applyAlignment="1" applyProtection="1">
      <alignment vertical="center" wrapText="1"/>
    </xf>
    <xf numFmtId="41" fontId="6" fillId="11" borderId="60" xfId="2" applyNumberFormat="1" applyFont="1" applyFill="1" applyBorder="1" applyAlignment="1" applyProtection="1">
      <alignment vertical="center" wrapText="1"/>
      <protection locked="0"/>
    </xf>
    <xf numFmtId="41" fontId="2" fillId="11" borderId="60" xfId="2" applyNumberFormat="1" applyFont="1" applyFill="1" applyBorder="1" applyAlignment="1" applyProtection="1">
      <alignment vertical="center" wrapText="1"/>
      <protection locked="0"/>
    </xf>
    <xf numFmtId="41" fontId="6" fillId="11" borderId="128" xfId="2" applyNumberFormat="1" applyFont="1" applyFill="1" applyBorder="1" applyAlignment="1" applyProtection="1">
      <alignment vertical="center" wrapText="1"/>
      <protection locked="0"/>
    </xf>
    <xf numFmtId="166" fontId="6" fillId="14" borderId="15" xfId="0" applyNumberFormat="1" applyFont="1" applyFill="1" applyBorder="1" applyAlignment="1">
      <alignment vertical="center" wrapText="1"/>
    </xf>
    <xf numFmtId="0" fontId="2" fillId="0" borderId="0" xfId="0" applyFont="1" applyAlignment="1"/>
    <xf numFmtId="0" fontId="5" fillId="3" borderId="70" xfId="0" applyFont="1" applyFill="1" applyBorder="1" applyAlignment="1">
      <alignment vertical="center" wrapText="1"/>
    </xf>
    <xf numFmtId="166" fontId="6" fillId="11" borderId="60" xfId="2" applyNumberFormat="1" applyFont="1" applyFill="1" applyBorder="1" applyAlignment="1" applyProtection="1">
      <alignment vertical="center" wrapText="1"/>
      <protection locked="0"/>
    </xf>
    <xf numFmtId="166" fontId="2" fillId="11" borderId="60" xfId="2" applyNumberFormat="1" applyFont="1" applyFill="1" applyBorder="1" applyAlignment="1" applyProtection="1">
      <alignment vertical="center" wrapText="1"/>
      <protection locked="0"/>
    </xf>
    <xf numFmtId="166" fontId="6" fillId="11" borderId="75" xfId="2" applyNumberFormat="1" applyFont="1" applyFill="1" applyBorder="1" applyAlignment="1" applyProtection="1">
      <alignment vertical="center" wrapText="1"/>
      <protection locked="0"/>
    </xf>
    <xf numFmtId="0" fontId="23" fillId="0" borderId="0" xfId="0" applyFont="1" applyAlignment="1"/>
    <xf numFmtId="0" fontId="7" fillId="0" borderId="0" xfId="0" applyFont="1" applyAlignment="1"/>
    <xf numFmtId="0" fontId="7" fillId="4" borderId="0" xfId="0" applyFont="1" applyFill="1" applyAlignment="1"/>
    <xf numFmtId="0" fontId="9" fillId="0" borderId="0" xfId="0" applyFont="1" applyAlignment="1">
      <alignment horizontal="right" vertical="center" wrapText="1"/>
    </xf>
    <xf numFmtId="0" fontId="7" fillId="0" borderId="0" xfId="0" applyFont="1" applyAlignment="1">
      <alignment horizontal="right" vertical="center" wrapText="1"/>
    </xf>
    <xf numFmtId="0" fontId="8" fillId="10" borderId="46" xfId="0" applyFont="1" applyFill="1" applyBorder="1" applyAlignment="1">
      <alignment horizontal="right" vertical="center" wrapText="1"/>
    </xf>
    <xf numFmtId="164" fontId="2" fillId="0" borderId="80" xfId="0" applyNumberFormat="1" applyFont="1" applyBorder="1" applyAlignment="1" applyProtection="1">
      <alignment horizontal="right" vertical="center" wrapText="1"/>
      <protection locked="0"/>
    </xf>
    <xf numFmtId="164" fontId="2" fillId="0" borderId="39" xfId="0" applyNumberFormat="1" applyFont="1" applyBorder="1" applyAlignment="1" applyProtection="1">
      <alignment horizontal="right" vertical="center" wrapText="1"/>
      <protection locked="0"/>
    </xf>
    <xf numFmtId="164" fontId="2" fillId="0" borderId="39" xfId="0" applyNumberFormat="1" applyFont="1" applyBorder="1" applyAlignment="1" applyProtection="1">
      <alignment horizontal="right" vertical="center"/>
      <protection locked="0"/>
    </xf>
    <xf numFmtId="164" fontId="2" fillId="0" borderId="55" xfId="0" applyNumberFormat="1" applyFont="1" applyBorder="1" applyAlignment="1" applyProtection="1">
      <alignment horizontal="right" vertical="center"/>
      <protection locked="0"/>
    </xf>
    <xf numFmtId="164" fontId="2" fillId="5" borderId="53" xfId="0" applyNumberFormat="1" applyFont="1" applyFill="1" applyBorder="1" applyAlignment="1">
      <alignment horizontal="right" vertical="center" wrapText="1"/>
    </xf>
    <xf numFmtId="164" fontId="2" fillId="0" borderId="82" xfId="0" applyNumberFormat="1" applyFont="1" applyBorder="1" applyAlignment="1" applyProtection="1">
      <alignment horizontal="right" vertical="center" wrapText="1"/>
      <protection locked="0"/>
    </xf>
    <xf numFmtId="164" fontId="2" fillId="0" borderId="41" xfId="0" applyNumberFormat="1" applyFont="1" applyBorder="1" applyAlignment="1" applyProtection="1">
      <alignment horizontal="right" vertical="center" wrapText="1"/>
      <protection locked="0"/>
    </xf>
    <xf numFmtId="164" fontId="2" fillId="0" borderId="41" xfId="0" applyNumberFormat="1" applyFont="1" applyBorder="1" applyAlignment="1" applyProtection="1">
      <alignment horizontal="right" vertical="center"/>
      <protection locked="0"/>
    </xf>
    <xf numFmtId="164" fontId="2" fillId="0" borderId="56" xfId="0" applyNumberFormat="1" applyFont="1" applyBorder="1" applyAlignment="1" applyProtection="1">
      <alignment horizontal="right" vertical="center"/>
      <protection locked="0"/>
    </xf>
    <xf numFmtId="164" fontId="2" fillId="5" borderId="3" xfId="0" applyNumberFormat="1" applyFont="1" applyFill="1" applyBorder="1" applyAlignment="1">
      <alignment horizontal="right" vertical="center" wrapText="1"/>
    </xf>
    <xf numFmtId="164" fontId="2" fillId="5" borderId="77" xfId="0" applyNumberFormat="1" applyFont="1" applyFill="1" applyBorder="1" applyAlignment="1">
      <alignment horizontal="right" vertical="center" wrapText="1"/>
    </xf>
    <xf numFmtId="164" fontId="2" fillId="5" borderId="78" xfId="0" applyNumberFormat="1" applyFont="1" applyFill="1" applyBorder="1" applyAlignment="1">
      <alignment horizontal="right" vertical="center" wrapText="1"/>
    </xf>
    <xf numFmtId="164" fontId="2" fillId="5" borderId="79" xfId="0" applyNumberFormat="1" applyFont="1" applyFill="1" applyBorder="1" applyAlignment="1">
      <alignment horizontal="right" vertical="center" wrapText="1"/>
    </xf>
    <xf numFmtId="164" fontId="2" fillId="5" borderId="46" xfId="0" applyNumberFormat="1" applyFont="1" applyFill="1" applyBorder="1" applyAlignment="1">
      <alignment horizontal="right" vertical="center" wrapText="1"/>
    </xf>
    <xf numFmtId="165" fontId="10" fillId="5" borderId="1" xfId="0" applyNumberFormat="1" applyFont="1" applyFill="1" applyBorder="1" applyAlignment="1">
      <alignment horizontal="right" vertical="center" wrapText="1"/>
    </xf>
    <xf numFmtId="165" fontId="2" fillId="0" borderId="0" xfId="0" applyNumberFormat="1" applyFont="1" applyAlignment="1">
      <alignment horizontal="right" vertical="center"/>
    </xf>
    <xf numFmtId="165" fontId="22" fillId="0" borderId="0" xfId="0" applyNumberFormat="1" applyFont="1" applyAlignment="1">
      <alignment horizontal="right" vertical="center" wrapText="1"/>
    </xf>
    <xf numFmtId="0" fontId="7" fillId="0" borderId="0" xfId="0" applyFont="1" applyAlignment="1">
      <alignment horizontal="right" vertical="center"/>
    </xf>
    <xf numFmtId="164" fontId="2" fillId="5" borderId="53" xfId="0" applyNumberFormat="1" applyFont="1" applyFill="1" applyBorder="1" applyAlignment="1" applyProtection="1">
      <alignment horizontal="right" vertical="center" wrapText="1"/>
      <protection locked="0"/>
    </xf>
    <xf numFmtId="164" fontId="2" fillId="0" borderId="40" xfId="0" applyNumberFormat="1" applyFont="1" applyBorder="1" applyAlignment="1" applyProtection="1">
      <alignment horizontal="right" vertical="center" wrapText="1"/>
      <protection locked="0"/>
    </xf>
    <xf numFmtId="164" fontId="2" fillId="0" borderId="45" xfId="0" applyNumberFormat="1" applyFont="1" applyBorder="1" applyAlignment="1" applyProtection="1">
      <alignment horizontal="right" vertical="center"/>
      <protection locked="0"/>
    </xf>
    <xf numFmtId="164" fontId="2" fillId="5" borderId="42" xfId="0" applyNumberFormat="1" applyFont="1" applyFill="1" applyBorder="1" applyAlignment="1">
      <alignment horizontal="right" vertical="center" wrapText="1"/>
    </xf>
    <xf numFmtId="164" fontId="2" fillId="5" borderId="43" xfId="0" applyNumberFormat="1" applyFont="1" applyFill="1" applyBorder="1" applyAlignment="1">
      <alignment horizontal="right" vertical="center" wrapText="1"/>
    </xf>
    <xf numFmtId="165" fontId="10" fillId="5" borderId="9" xfId="0" applyNumberFormat="1" applyFont="1" applyFill="1" applyBorder="1" applyAlignment="1">
      <alignment horizontal="right" vertical="center" wrapText="1"/>
    </xf>
    <xf numFmtId="0" fontId="2" fillId="0" borderId="0" xfId="0" applyFont="1" applyAlignment="1">
      <alignment horizontal="right" vertical="center"/>
    </xf>
    <xf numFmtId="164" fontId="2" fillId="0" borderId="38" xfId="0" applyNumberFormat="1" applyFont="1" applyBorder="1" applyAlignment="1" applyProtection="1">
      <alignment horizontal="right" vertical="center" wrapText="1"/>
      <protection locked="0"/>
    </xf>
    <xf numFmtId="164" fontId="2" fillId="0" borderId="44" xfId="0" applyNumberFormat="1" applyFont="1" applyBorder="1" applyAlignment="1" applyProtection="1">
      <alignment horizontal="right" vertical="center"/>
      <protection locked="0"/>
    </xf>
    <xf numFmtId="164" fontId="2" fillId="5" borderId="205" xfId="0" applyNumberFormat="1" applyFont="1" applyFill="1" applyBorder="1" applyAlignment="1">
      <alignment horizontal="right" vertical="center" wrapText="1"/>
    </xf>
    <xf numFmtId="9" fontId="10" fillId="0" borderId="0" xfId="0" applyNumberFormat="1" applyFont="1" applyAlignment="1">
      <alignment horizontal="right" vertical="center" wrapText="1"/>
    </xf>
    <xf numFmtId="0" fontId="8" fillId="10" borderId="188" xfId="0" applyFont="1" applyFill="1" applyBorder="1" applyAlignment="1">
      <alignment horizontal="right" vertical="center" wrapText="1"/>
    </xf>
    <xf numFmtId="0" fontId="8" fillId="10" borderId="189" xfId="0" applyFont="1" applyFill="1" applyBorder="1" applyAlignment="1">
      <alignment horizontal="right" vertical="center" wrapText="1"/>
    </xf>
    <xf numFmtId="0" fontId="8" fillId="10" borderId="190" xfId="0" applyFont="1" applyFill="1" applyBorder="1" applyAlignment="1">
      <alignment horizontal="right" vertical="center" wrapText="1"/>
    </xf>
    <xf numFmtId="0" fontId="8" fillId="10" borderId="49" xfId="0" applyFont="1" applyFill="1" applyBorder="1" applyAlignment="1">
      <alignment horizontal="right" vertical="center" wrapText="1"/>
    </xf>
    <xf numFmtId="164" fontId="2" fillId="0" borderId="191" xfId="0" applyNumberFormat="1" applyFont="1" applyBorder="1" applyAlignment="1" applyProtection="1">
      <alignment horizontal="right" vertical="center"/>
      <protection locked="0"/>
    </xf>
    <xf numFmtId="164" fontId="2" fillId="5" borderId="184" xfId="0" applyNumberFormat="1" applyFont="1" applyFill="1" applyBorder="1" applyAlignment="1" applyProtection="1">
      <alignment horizontal="right" vertical="center" wrapText="1"/>
      <protection locked="0"/>
    </xf>
    <xf numFmtId="164" fontId="2" fillId="0" borderId="12" xfId="0" applyNumberFormat="1" applyFont="1" applyBorder="1" applyAlignment="1" applyProtection="1">
      <alignment horizontal="right" vertical="center"/>
      <protection locked="0"/>
    </xf>
    <xf numFmtId="164" fontId="2" fillId="0" borderId="192" xfId="0" applyNumberFormat="1" applyFont="1" applyBorder="1" applyAlignment="1" applyProtection="1">
      <alignment horizontal="right" vertical="center"/>
      <protection locked="0"/>
    </xf>
    <xf numFmtId="164" fontId="2" fillId="5" borderId="193" xfId="0" applyNumberFormat="1" applyFont="1" applyFill="1" applyBorder="1" applyAlignment="1">
      <alignment horizontal="right" vertical="center" wrapText="1"/>
    </xf>
    <xf numFmtId="164" fontId="2" fillId="5" borderId="194" xfId="0" applyNumberFormat="1" applyFont="1" applyFill="1" applyBorder="1" applyAlignment="1">
      <alignment horizontal="right" vertical="center" wrapText="1"/>
    </xf>
    <xf numFmtId="164" fontId="2" fillId="5" borderId="195" xfId="0" applyNumberFormat="1" applyFont="1" applyFill="1" applyBorder="1" applyAlignment="1">
      <alignment horizontal="right" vertical="center" wrapText="1"/>
    </xf>
    <xf numFmtId="164" fontId="2" fillId="5" borderId="161" xfId="0" applyNumberFormat="1" applyFont="1" applyFill="1" applyBorder="1" applyAlignment="1">
      <alignment horizontal="right" vertical="center" wrapText="1"/>
    </xf>
    <xf numFmtId="165" fontId="10" fillId="5" borderId="13" xfId="0" applyNumberFormat="1" applyFont="1" applyFill="1" applyBorder="1" applyAlignment="1">
      <alignment horizontal="right" vertical="center" wrapText="1"/>
    </xf>
    <xf numFmtId="165" fontId="2" fillId="0" borderId="38" xfId="0" applyNumberFormat="1" applyFont="1" applyBorder="1" applyAlignment="1" applyProtection="1">
      <alignment horizontal="right" vertical="center" wrapText="1"/>
      <protection locked="0"/>
    </xf>
    <xf numFmtId="165" fontId="2" fillId="0" borderId="135" xfId="0" applyNumberFormat="1" applyFont="1" applyBorder="1" applyAlignment="1" applyProtection="1">
      <alignment horizontal="right" vertical="center" wrapText="1"/>
      <protection locked="0"/>
    </xf>
    <xf numFmtId="164" fontId="2" fillId="0" borderId="136" xfId="0" applyNumberFormat="1" applyFont="1" applyBorder="1" applyAlignment="1" applyProtection="1">
      <alignment horizontal="right" vertical="center" wrapText="1"/>
      <protection locked="0"/>
    </xf>
    <xf numFmtId="164" fontId="2" fillId="0" borderId="136" xfId="0" applyNumberFormat="1" applyFont="1" applyBorder="1" applyAlignment="1" applyProtection="1">
      <alignment horizontal="right" vertical="center"/>
      <protection locked="0"/>
    </xf>
    <xf numFmtId="164" fontId="2" fillId="0" borderId="137" xfId="0" applyNumberFormat="1" applyFont="1" applyBorder="1" applyAlignment="1" applyProtection="1">
      <alignment horizontal="right" vertical="center"/>
      <protection locked="0"/>
    </xf>
    <xf numFmtId="165" fontId="2" fillId="0" borderId="40" xfId="0" applyNumberFormat="1" applyFont="1" applyBorder="1" applyAlignment="1" applyProtection="1">
      <alignment horizontal="right" vertical="center" wrapText="1"/>
      <protection locked="0"/>
    </xf>
    <xf numFmtId="0" fontId="8" fillId="10" borderId="146" xfId="0" applyFont="1" applyFill="1" applyBorder="1" applyAlignment="1">
      <alignment horizontal="right" vertical="center" wrapText="1"/>
    </xf>
    <xf numFmtId="164" fontId="2" fillId="5" borderId="147" xfId="0" applyNumberFormat="1" applyFont="1" applyFill="1" applyBorder="1" applyAlignment="1" applyProtection="1">
      <alignment horizontal="right" vertical="center" wrapText="1"/>
      <protection locked="0"/>
    </xf>
    <xf numFmtId="164" fontId="2" fillId="0" borderId="135" xfId="0" applyNumberFormat="1" applyFont="1" applyBorder="1" applyAlignment="1" applyProtection="1">
      <alignment horizontal="right" vertical="center" wrapText="1"/>
      <protection locked="0"/>
    </xf>
    <xf numFmtId="164" fontId="2" fillId="5" borderId="93" xfId="0" applyNumberFormat="1" applyFont="1" applyFill="1" applyBorder="1" applyAlignment="1" applyProtection="1">
      <alignment horizontal="right" vertical="center" wrapText="1"/>
      <protection locked="0"/>
    </xf>
    <xf numFmtId="164" fontId="2" fillId="5" borderId="54" xfId="0" applyNumberFormat="1" applyFont="1" applyFill="1" applyBorder="1" applyAlignment="1">
      <alignment horizontal="right" vertical="center" wrapText="1"/>
    </xf>
    <xf numFmtId="164" fontId="7" fillId="5" borderId="1" xfId="0" applyNumberFormat="1" applyFont="1" applyFill="1" applyBorder="1" applyAlignment="1">
      <alignment horizontal="right" vertical="center"/>
    </xf>
    <xf numFmtId="49" fontId="6" fillId="11" borderId="62" xfId="0" applyNumberFormat="1" applyFont="1" applyFill="1" applyBorder="1" applyAlignment="1" applyProtection="1">
      <alignment horizontal="left" vertical="center" wrapText="1"/>
      <protection locked="0"/>
    </xf>
    <xf numFmtId="166" fontId="6" fillId="11" borderId="15" xfId="2" applyNumberFormat="1" applyFont="1" applyFill="1" applyBorder="1" applyAlignment="1" applyProtection="1">
      <alignment vertical="center" wrapText="1"/>
      <protection locked="0"/>
    </xf>
    <xf numFmtId="49" fontId="2" fillId="11" borderId="62" xfId="0" applyNumberFormat="1" applyFont="1" applyFill="1" applyBorder="1" applyAlignment="1" applyProtection="1">
      <alignment horizontal="left" vertical="center" wrapText="1"/>
      <protection locked="0"/>
    </xf>
    <xf numFmtId="166" fontId="2" fillId="11" borderId="61" xfId="2" applyNumberFormat="1" applyFont="1" applyFill="1" applyBorder="1" applyAlignment="1" applyProtection="1">
      <alignment horizontal="left" vertical="center" wrapText="1"/>
      <protection locked="0"/>
    </xf>
    <xf numFmtId="164" fontId="2" fillId="0" borderId="228" xfId="0" applyNumberFormat="1" applyFont="1" applyBorder="1" applyAlignment="1" applyProtection="1">
      <alignment horizontal="right" vertical="center" wrapText="1"/>
      <protection locked="0"/>
    </xf>
    <xf numFmtId="164" fontId="2" fillId="0" borderId="228" xfId="0" applyNumberFormat="1" applyFont="1" applyBorder="1" applyAlignment="1" applyProtection="1">
      <alignment horizontal="right" vertical="center"/>
      <protection locked="0"/>
    </xf>
    <xf numFmtId="164" fontId="2" fillId="0" borderId="229" xfId="0" applyNumberFormat="1" applyFont="1" applyBorder="1" applyAlignment="1" applyProtection="1">
      <alignment horizontal="right" vertical="center"/>
      <protection locked="0"/>
    </xf>
    <xf numFmtId="165" fontId="2" fillId="5" borderId="227" xfId="0" applyNumberFormat="1" applyFont="1" applyFill="1" applyBorder="1" applyAlignment="1" applyProtection="1">
      <alignment horizontal="right" vertical="center" wrapText="1"/>
    </xf>
    <xf numFmtId="165" fontId="2" fillId="5" borderId="15" xfId="0" applyNumberFormat="1" applyFont="1" applyFill="1" applyBorder="1" applyAlignment="1" applyProtection="1">
      <alignment horizontal="right" vertical="center" wrapText="1"/>
    </xf>
    <xf numFmtId="165" fontId="2" fillId="5" borderId="225" xfId="0" applyNumberFormat="1" applyFont="1" applyFill="1" applyBorder="1" applyAlignment="1" applyProtection="1">
      <alignment horizontal="right" vertical="center" wrapText="1"/>
    </xf>
    <xf numFmtId="164" fontId="2" fillId="5" borderId="53" xfId="0" applyNumberFormat="1" applyFont="1" applyFill="1" applyBorder="1" applyAlignment="1" applyProtection="1">
      <alignment horizontal="right" vertical="center" wrapText="1"/>
    </xf>
    <xf numFmtId="164" fontId="2" fillId="5" borderId="230" xfId="0" applyNumberFormat="1" applyFont="1" applyFill="1" applyBorder="1" applyAlignment="1" applyProtection="1">
      <alignment horizontal="right" vertical="center" wrapText="1"/>
    </xf>
    <xf numFmtId="164" fontId="2" fillId="5" borderId="1" xfId="0" applyNumberFormat="1" applyFont="1" applyFill="1" applyBorder="1" applyAlignment="1" applyProtection="1">
      <alignment horizontal="right" vertical="center" wrapText="1"/>
    </xf>
    <xf numFmtId="0" fontId="2" fillId="14" borderId="0" xfId="0" applyFont="1" applyFill="1" applyAlignment="1">
      <alignment vertical="center"/>
    </xf>
    <xf numFmtId="0" fontId="33" fillId="0" borderId="0" xfId="0" applyFont="1" applyAlignment="1">
      <alignment horizontal="left" vertical="center" wrapText="1"/>
    </xf>
    <xf numFmtId="0" fontId="0" fillId="0" borderId="0" xfId="0" applyAlignment="1">
      <alignment horizontal="left" vertical="center" wrapText="1"/>
    </xf>
    <xf numFmtId="0" fontId="19" fillId="9" borderId="0" xfId="0" applyFont="1" applyFill="1" applyAlignment="1">
      <alignment horizontal="left"/>
    </xf>
    <xf numFmtId="0" fontId="19" fillId="9" borderId="97" xfId="0" applyFont="1" applyFill="1" applyBorder="1" applyAlignment="1">
      <alignment horizontal="left"/>
    </xf>
    <xf numFmtId="0" fontId="18" fillId="9" borderId="16" xfId="0" applyFont="1" applyFill="1" applyBorder="1" applyAlignment="1">
      <alignment horizontal="left" vertical="top" wrapText="1"/>
    </xf>
    <xf numFmtId="0" fontId="18" fillId="9" borderId="25" xfId="0" applyFont="1" applyFill="1" applyBorder="1" applyAlignment="1">
      <alignment horizontal="left" vertical="top" wrapText="1"/>
    </xf>
    <xf numFmtId="0" fontId="2" fillId="0" borderId="0" xfId="0" applyFont="1" applyAlignment="1">
      <alignment horizontal="left" vertical="center" wrapText="1"/>
    </xf>
    <xf numFmtId="0" fontId="2" fillId="0" borderId="97" xfId="0" applyFont="1" applyBorder="1" applyAlignment="1">
      <alignment horizontal="left" vertical="center" wrapText="1"/>
    </xf>
    <xf numFmtId="0" fontId="16" fillId="0" borderId="0" xfId="0" applyFont="1" applyAlignment="1">
      <alignment horizontal="left"/>
    </xf>
    <xf numFmtId="0" fontId="16" fillId="0" borderId="97" xfId="0" applyFont="1" applyBorder="1" applyAlignment="1">
      <alignment horizontal="left"/>
    </xf>
    <xf numFmtId="0" fontId="18" fillId="9" borderId="0" xfId="0" applyFont="1" applyFill="1" applyAlignment="1">
      <alignment horizontal="left" vertical="center" wrapText="1"/>
    </xf>
    <xf numFmtId="0" fontId="18" fillId="9" borderId="97"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2" fillId="0" borderId="97" xfId="0" applyFont="1" applyBorder="1" applyAlignment="1">
      <alignment horizontal="left"/>
    </xf>
    <xf numFmtId="49" fontId="2" fillId="0" borderId="0" xfId="0" applyNumberFormat="1" applyFont="1" applyAlignment="1">
      <alignment horizontal="left" vertical="center" wrapText="1"/>
    </xf>
    <xf numFmtId="49" fontId="2" fillId="0" borderId="97" xfId="0" applyNumberFormat="1" applyFont="1" applyBorder="1" applyAlignment="1">
      <alignment horizontal="left" vertical="center" wrapText="1"/>
    </xf>
    <xf numFmtId="0" fontId="4" fillId="0" borderId="0" xfId="0" applyFont="1" applyAlignment="1">
      <alignment horizontal="left"/>
    </xf>
    <xf numFmtId="165" fontId="10" fillId="5" borderId="185" xfId="0" applyNumberFormat="1" applyFont="1" applyFill="1" applyBorder="1" applyAlignment="1">
      <alignment horizontal="center" vertical="center" wrapText="1"/>
    </xf>
    <xf numFmtId="165" fontId="10" fillId="5" borderId="186" xfId="0" applyNumberFormat="1" applyFont="1" applyFill="1" applyBorder="1" applyAlignment="1">
      <alignment horizontal="center" vertical="center" wrapText="1"/>
    </xf>
    <xf numFmtId="165" fontId="10" fillId="5" borderId="187" xfId="0" applyNumberFormat="1" applyFont="1" applyFill="1" applyBorder="1" applyAlignment="1">
      <alignment horizontal="center" vertical="center" wrapText="1"/>
    </xf>
    <xf numFmtId="166" fontId="6" fillId="11" borderId="62" xfId="2" applyNumberFormat="1" applyFont="1" applyFill="1" applyBorder="1" applyAlignment="1" applyProtection="1">
      <alignment horizontal="left" vertical="center" wrapText="1"/>
      <protection locked="0"/>
    </xf>
    <xf numFmtId="166" fontId="6" fillId="11" borderId="89" xfId="2" applyNumberFormat="1" applyFont="1" applyFill="1" applyBorder="1" applyAlignment="1" applyProtection="1">
      <alignment horizontal="left" vertical="center" wrapText="1"/>
      <protection locked="0"/>
    </xf>
    <xf numFmtId="166" fontId="6" fillId="11" borderId="127" xfId="2" applyNumberFormat="1" applyFont="1" applyFill="1" applyBorder="1" applyAlignment="1" applyProtection="1">
      <alignment horizontal="left" vertical="center" wrapText="1"/>
      <protection locked="0"/>
    </xf>
    <xf numFmtId="166" fontId="6" fillId="11" borderId="91" xfId="2" applyNumberFormat="1" applyFont="1" applyFill="1" applyBorder="1" applyAlignment="1" applyProtection="1">
      <alignment horizontal="left" vertical="center" wrapText="1"/>
      <protection locked="0"/>
    </xf>
    <xf numFmtId="0" fontId="5" fillId="3" borderId="99" xfId="0" applyFont="1" applyFill="1" applyBorder="1" applyAlignment="1">
      <alignment horizontal="left" vertical="center" wrapText="1"/>
    </xf>
    <xf numFmtId="0" fontId="5" fillId="3" borderId="88" xfId="0" applyFont="1" applyFill="1" applyBorder="1" applyAlignment="1">
      <alignment horizontal="left" vertical="center" wrapText="1"/>
    </xf>
    <xf numFmtId="166" fontId="6" fillId="11" borderId="224" xfId="2" applyNumberFormat="1" applyFont="1" applyFill="1" applyBorder="1" applyAlignment="1" applyProtection="1">
      <alignment horizontal="center" vertical="center" wrapText="1"/>
      <protection locked="0"/>
    </xf>
    <xf numFmtId="166" fontId="6" fillId="11" borderId="89" xfId="2" applyNumberFormat="1" applyFont="1" applyFill="1" applyBorder="1" applyAlignment="1" applyProtection="1">
      <alignment horizontal="center" vertical="center" wrapText="1"/>
      <protection locked="0"/>
    </xf>
    <xf numFmtId="166" fontId="6" fillId="11" borderId="61" xfId="2" applyNumberFormat="1" applyFont="1" applyFill="1" applyBorder="1" applyAlignment="1" applyProtection="1">
      <alignment vertical="center" wrapText="1"/>
      <protection locked="0"/>
    </xf>
    <xf numFmtId="166" fontId="6" fillId="11" borderId="89" xfId="2" applyNumberFormat="1" applyFont="1" applyFill="1" applyBorder="1" applyAlignment="1" applyProtection="1">
      <alignment vertical="center" wrapText="1"/>
      <protection locked="0"/>
    </xf>
    <xf numFmtId="165" fontId="10" fillId="5" borderId="47" xfId="0" applyNumberFormat="1" applyFont="1" applyFill="1" applyBorder="1" applyAlignment="1">
      <alignment horizontal="center" vertical="center" wrapText="1"/>
    </xf>
    <xf numFmtId="165" fontId="10" fillId="5" borderId="48"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right" vertical="center" wrapText="1"/>
    </xf>
    <xf numFmtId="165" fontId="10" fillId="5" borderId="49"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4" fillId="0" borderId="14" xfId="0" applyFont="1" applyBorder="1" applyAlignment="1">
      <alignment horizontal="left"/>
    </xf>
    <xf numFmtId="165" fontId="10" fillId="5" borderId="9"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0" fontId="2" fillId="0" borderId="0" xfId="0" applyFont="1" applyAlignment="1">
      <alignment horizontal="right" vertical="center" wrapText="1"/>
    </xf>
    <xf numFmtId="0" fontId="10" fillId="0" borderId="14" xfId="0" applyFont="1" applyBorder="1" applyAlignment="1">
      <alignment horizontal="left" wrapText="1"/>
    </xf>
    <xf numFmtId="0" fontId="2" fillId="0" borderId="8" xfId="0" applyFont="1" applyBorder="1" applyAlignment="1">
      <alignment horizontal="left" wrapText="1"/>
    </xf>
    <xf numFmtId="43" fontId="6" fillId="11" borderId="15" xfId="2" applyFont="1" applyFill="1" applyBorder="1" applyAlignment="1" applyProtection="1">
      <alignment horizontal="left" vertical="center" wrapText="1"/>
      <protection locked="0"/>
    </xf>
    <xf numFmtId="43" fontId="6" fillId="11" borderId="24" xfId="2" applyFont="1" applyFill="1" applyBorder="1" applyAlignment="1" applyProtection="1">
      <alignment horizontal="left" vertical="center" wrapText="1"/>
      <protection locked="0"/>
    </xf>
    <xf numFmtId="0" fontId="5" fillId="16" borderId="142"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5" fillId="16" borderId="7" xfId="0" applyFont="1" applyFill="1" applyBorder="1" applyAlignment="1">
      <alignment horizontal="left" vertical="center" wrapText="1"/>
    </xf>
    <xf numFmtId="0" fontId="6" fillId="11" borderId="15" xfId="0" applyFont="1" applyFill="1" applyBorder="1" applyAlignment="1" applyProtection="1">
      <alignment horizontal="left" vertical="center" wrapText="1"/>
      <protection locked="0"/>
    </xf>
    <xf numFmtId="0" fontId="6" fillId="11" borderId="24" xfId="0" applyFont="1" applyFill="1" applyBorder="1" applyAlignment="1" applyProtection="1">
      <alignment horizontal="left" vertical="center" wrapText="1"/>
      <protection locked="0"/>
    </xf>
    <xf numFmtId="43" fontId="6" fillId="11" borderId="15" xfId="2" applyFont="1" applyFill="1" applyBorder="1" applyAlignment="1" applyProtection="1">
      <alignment horizontal="center" vertical="center" wrapText="1"/>
      <protection locked="0"/>
    </xf>
    <xf numFmtId="43" fontId="6" fillId="11" borderId="24" xfId="2" applyFont="1" applyFill="1" applyBorder="1" applyAlignment="1" applyProtection="1">
      <alignment horizontal="center" vertical="center" wrapText="1"/>
      <protection locked="0"/>
    </xf>
    <xf numFmtId="0" fontId="6" fillId="11" borderId="15" xfId="0" applyFont="1" applyFill="1" applyBorder="1" applyAlignment="1" applyProtection="1">
      <alignment horizontal="center" vertical="center" wrapText="1"/>
      <protection locked="0"/>
    </xf>
    <xf numFmtId="0" fontId="6" fillId="11" borderId="24" xfId="0" applyFont="1" applyFill="1" applyBorder="1" applyAlignment="1" applyProtection="1">
      <alignment horizontal="center" vertical="center" wrapText="1"/>
      <protection locked="0"/>
    </xf>
    <xf numFmtId="0" fontId="6" fillId="11" borderId="143" xfId="0" applyFont="1" applyFill="1" applyBorder="1" applyAlignment="1" applyProtection="1">
      <alignment horizontal="center" vertical="center" wrapText="1"/>
      <protection locked="0"/>
    </xf>
    <xf numFmtId="0" fontId="6" fillId="11" borderId="144" xfId="0" applyFont="1" applyFill="1" applyBorder="1" applyAlignment="1" applyProtection="1">
      <alignment horizontal="center" vertical="center" wrapText="1"/>
      <protection locked="0"/>
    </xf>
    <xf numFmtId="0" fontId="6" fillId="11" borderId="145" xfId="0" applyFont="1" applyFill="1" applyBorder="1" applyAlignment="1" applyProtection="1">
      <alignment horizontal="center" vertical="center" wrapText="1"/>
      <protection locked="0"/>
    </xf>
    <xf numFmtId="43" fontId="6" fillId="11" borderId="225" xfId="2" applyFont="1" applyFill="1" applyBorder="1" applyAlignment="1" applyProtection="1">
      <alignment horizontal="center" vertical="center" wrapText="1"/>
      <protection locked="0"/>
    </xf>
    <xf numFmtId="43" fontId="6" fillId="11" borderId="198" xfId="2" applyFont="1" applyFill="1" applyBorder="1" applyAlignment="1" applyProtection="1">
      <alignment horizontal="center" vertical="center" wrapText="1"/>
      <protection locked="0"/>
    </xf>
    <xf numFmtId="43" fontId="6" fillId="11" borderId="226" xfId="2" applyFont="1" applyFill="1" applyBorder="1" applyAlignment="1" applyProtection="1">
      <alignment horizontal="center" vertical="center" wrapText="1"/>
      <protection locked="0"/>
    </xf>
    <xf numFmtId="166" fontId="6" fillId="11" borderId="62" xfId="2" applyNumberFormat="1" applyFont="1" applyFill="1" applyBorder="1" applyAlignment="1" applyProtection="1">
      <alignment horizontal="center" vertical="center" wrapText="1"/>
      <protection locked="0"/>
    </xf>
    <xf numFmtId="43" fontId="4" fillId="0" borderId="14" xfId="2" applyFont="1" applyBorder="1" applyAlignment="1">
      <alignment horizontal="left"/>
    </xf>
    <xf numFmtId="0" fontId="2" fillId="0" borderId="131" xfId="0" applyFont="1" applyBorder="1" applyAlignment="1" applyProtection="1">
      <protection locked="0"/>
    </xf>
    <xf numFmtId="0" fontId="2" fillId="0" borderId="132" xfId="0" applyFont="1" applyBorder="1" applyAlignment="1" applyProtection="1">
      <protection locked="0"/>
    </xf>
    <xf numFmtId="0" fontId="2" fillId="0" borderId="133" xfId="0" applyFont="1" applyBorder="1" applyAlignment="1" applyProtection="1">
      <protection locked="0"/>
    </xf>
    <xf numFmtId="0" fontId="4" fillId="0" borderId="11" xfId="0" applyFont="1" applyBorder="1" applyAlignment="1">
      <alignment horizontal="left"/>
    </xf>
    <xf numFmtId="0" fontId="4" fillId="0" borderId="8"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9" fillId="0" borderId="0" xfId="0" applyFont="1" applyAlignment="1">
      <alignment horizontal="center" vertical="center" wrapText="1"/>
    </xf>
    <xf numFmtId="0" fontId="4"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21" fillId="0" borderId="0" xfId="0" applyFont="1" applyAlignment="1">
      <alignment horizontal="center" wrapText="1"/>
    </xf>
    <xf numFmtId="0" fontId="2" fillId="0" borderId="0" xfId="0" applyFont="1" applyAlignment="1">
      <alignment horizontal="center" wrapText="1"/>
    </xf>
    <xf numFmtId="0" fontId="22" fillId="0" borderId="14" xfId="0" applyFont="1" applyBorder="1" applyAlignment="1">
      <alignment wrapText="1"/>
    </xf>
    <xf numFmtId="0" fontId="10" fillId="0" borderId="14" xfId="0" applyFont="1" applyBorder="1" applyAlignment="1">
      <alignment wrapText="1"/>
    </xf>
    <xf numFmtId="0" fontId="22" fillId="7" borderId="31" xfId="0" applyFont="1" applyFill="1" applyBorder="1" applyAlignment="1">
      <alignment horizontal="center"/>
    </xf>
    <xf numFmtId="0" fontId="22" fillId="7" borderId="32" xfId="0" applyFont="1" applyFill="1" applyBorder="1" applyAlignment="1">
      <alignment horizontal="center"/>
    </xf>
    <xf numFmtId="0" fontId="22" fillId="7" borderId="28" xfId="0" applyFont="1" applyFill="1" applyBorder="1" applyAlignment="1">
      <alignment horizontal="center"/>
    </xf>
    <xf numFmtId="0" fontId="22" fillId="7" borderId="33" xfId="0" applyFont="1" applyFill="1" applyBorder="1" applyAlignment="1">
      <alignment horizontal="center"/>
    </xf>
    <xf numFmtId="0" fontId="2" fillId="0" borderId="143" xfId="0" applyFont="1" applyBorder="1" applyAlignment="1">
      <alignment horizontal="center"/>
    </xf>
    <xf numFmtId="0" fontId="2" fillId="0" borderId="144" xfId="0" applyFont="1" applyBorder="1" applyAlignment="1">
      <alignment horizontal="center"/>
    </xf>
    <xf numFmtId="0" fontId="7" fillId="0" borderId="143" xfId="0" applyFont="1" applyBorder="1" applyAlignment="1">
      <alignment wrapText="1"/>
    </xf>
    <xf numFmtId="0" fontId="7" fillId="0" borderId="144" xfId="0" applyFont="1" applyBorder="1" applyAlignment="1">
      <alignment wrapText="1"/>
    </xf>
    <xf numFmtId="0" fontId="7" fillId="0" borderId="145" xfId="0" applyFont="1" applyBorder="1" applyAlignment="1">
      <alignment wrapText="1"/>
    </xf>
    <xf numFmtId="0" fontId="22" fillId="3" borderId="31"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28" xfId="0" applyFont="1" applyFill="1" applyBorder="1" applyAlignment="1">
      <alignment horizontal="center" vertical="center" wrapText="1"/>
    </xf>
    <xf numFmtId="164" fontId="10" fillId="11" borderId="92" xfId="0" applyNumberFormat="1" applyFont="1" applyFill="1" applyBorder="1" applyAlignment="1">
      <alignment horizontal="center"/>
    </xf>
    <xf numFmtId="164" fontId="10" fillId="11" borderId="171" xfId="0" applyNumberFormat="1" applyFont="1" applyFill="1" applyBorder="1" applyAlignment="1">
      <alignment horizontal="center"/>
    </xf>
    <xf numFmtId="164" fontId="10" fillId="11" borderId="162" xfId="0" applyNumberFormat="1" applyFont="1" applyFill="1" applyBorder="1" applyAlignment="1">
      <alignment horizontal="center"/>
    </xf>
    <xf numFmtId="0" fontId="9" fillId="0" borderId="0" xfId="0" applyFont="1" applyAlignment="1">
      <alignment horizontal="center" wrapText="1"/>
    </xf>
    <xf numFmtId="0" fontId="4" fillId="0" borderId="65" xfId="0" applyFont="1" applyBorder="1" applyAlignment="1">
      <alignment horizontal="left" wrapText="1"/>
    </xf>
    <xf numFmtId="0" fontId="27" fillId="0" borderId="65" xfId="0" applyFont="1" applyBorder="1" applyAlignment="1">
      <alignment horizontal="left" wrapText="1"/>
    </xf>
    <xf numFmtId="0" fontId="2" fillId="0" borderId="0" xfId="0" applyFont="1" applyAlignment="1">
      <alignment vertical="center" wrapText="1"/>
    </xf>
    <xf numFmtId="0" fontId="2" fillId="0" borderId="0" xfId="0" applyFont="1" applyAlignment="1">
      <alignment vertical="center"/>
    </xf>
    <xf numFmtId="0" fontId="5" fillId="3" borderId="57" xfId="0" applyFont="1" applyFill="1" applyBorder="1" applyAlignment="1">
      <alignment vertical="center"/>
    </xf>
    <xf numFmtId="0" fontId="5" fillId="3" borderId="58" xfId="0" applyFont="1" applyFill="1" applyBorder="1" applyAlignment="1">
      <alignment vertical="center"/>
    </xf>
    <xf numFmtId="0" fontId="6" fillId="0" borderId="66"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4" fillId="0" borderId="68" xfId="0" applyFont="1" applyBorder="1" applyAlignment="1">
      <alignment horizontal="left"/>
    </xf>
    <xf numFmtId="0" fontId="2" fillId="0" borderId="68" xfId="0" applyFont="1" applyBorder="1" applyAlignment="1">
      <alignment horizontal="left"/>
    </xf>
  </cellXfs>
  <cellStyles count="3">
    <cellStyle name="Comma" xfId="2" builtinId="3"/>
    <cellStyle name="Hyperlink" xfId="1" builtinId="8"/>
    <cellStyle name="Normal" xfId="0" builtinId="0"/>
  </cellStyles>
  <dxfs count="53">
    <dxf>
      <font>
        <b val="0"/>
        <i val="0"/>
        <strike val="0"/>
        <condense val="0"/>
        <extend val="0"/>
        <outline val="0"/>
        <shadow val="0"/>
        <u val="none"/>
        <vertAlign val="baseline"/>
        <sz val="11"/>
        <color theme="1"/>
        <name val="Public Sans"/>
        <family val="3"/>
        <scheme val="none"/>
      </font>
      <fill>
        <patternFill patternType="solid">
          <fgColor indexed="64"/>
          <bgColor rgb="FFCAF4D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Public Sans"/>
        <family val="3"/>
        <scheme val="none"/>
      </font>
      <numFmt numFmtId="166" formatCode="#,##0_ ;\-#,##0\ "/>
      <fill>
        <patternFill patternType="solid">
          <fgColor indexed="64"/>
          <bgColor rgb="FFCAF4D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rgb="FFCAF4D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Public Sans"/>
        <family val="3"/>
        <scheme val="none"/>
      </font>
      <fill>
        <patternFill patternType="solid">
          <fgColor indexed="64"/>
          <bgColor rgb="FFCAF4D1"/>
        </patternFill>
      </fill>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Public Sans"/>
        <family val="3"/>
        <scheme val="none"/>
      </font>
      <fill>
        <patternFill patternType="solid">
          <fgColor indexed="64"/>
          <bgColor rgb="FFEDFBEF"/>
        </patternFill>
      </fill>
      <alignment horizontal="left" vertical="center" textRotation="0" indent="0" justifyLastLine="0" shrinkToFit="0" readingOrder="0"/>
      <border diagonalUp="0" diagonalDown="0">
        <left style="thin">
          <color rgb="FFCAF4D1"/>
        </left>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alignment horizontal="left" vertical="center" textRotation="0" wrapText="0" indent="0" justifyLastLine="0" shrinkToFit="0" readingOrder="0"/>
    </dxf>
    <dxf>
      <font>
        <strike val="0"/>
        <outline val="0"/>
        <shadow val="0"/>
        <u val="none"/>
        <vertAlign val="baseline"/>
        <name val="Public Sans"/>
        <family val="3"/>
        <scheme val="none"/>
      </font>
      <alignment horizontal="left" vertical="center" textRotation="0" indent="0" justifyLastLine="0" shrinkToFit="0" readingOrder="0"/>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b val="0"/>
        <i val="0"/>
        <strike val="0"/>
        <condense val="0"/>
        <extend val="0"/>
        <outline val="0"/>
        <shadow val="0"/>
        <u val="none"/>
        <vertAlign val="baseline"/>
        <sz val="11"/>
        <color theme="1"/>
        <name val="Public Sans"/>
        <family val="3"/>
        <scheme val="none"/>
      </font>
    </dxf>
    <dxf>
      <font>
        <strike val="0"/>
        <outline val="0"/>
        <shadow val="0"/>
        <u val="none"/>
        <vertAlign val="baseline"/>
        <name val="Public Sans"/>
        <family val="3"/>
        <scheme val="none"/>
      </font>
      <border diagonalUp="0" diagonalDown="0">
        <left style="thin">
          <color rgb="FFCAF4D1"/>
        </left>
        <right style="thin">
          <color rgb="FFCAF4D1"/>
        </right>
        <top style="thin">
          <color rgb="FFCAF4D1"/>
        </top>
        <bottom style="thin">
          <color rgb="FFCAF4D1"/>
        </bottom>
        <horizontal style="thin">
          <color rgb="FFCAF4D1"/>
        </horizontal>
      </border>
      <protection locked="0" hidden="0"/>
    </dxf>
    <dxf>
      <font>
        <strike val="0"/>
        <outline val="0"/>
        <shadow val="0"/>
        <u val="none"/>
        <vertAlign val="baseline"/>
        <name val="Public Sans"/>
        <family val="3"/>
        <scheme val="none"/>
      </font>
    </dxf>
    <dxf>
      <font>
        <strike val="0"/>
        <outline val="0"/>
        <shadow val="0"/>
        <u val="none"/>
        <vertAlign val="baseline"/>
        <name val="Public Sans"/>
        <family val="3"/>
        <scheme val="none"/>
      </font>
      <protection locked="0" hidden="0"/>
    </dxf>
    <dxf>
      <font>
        <strike val="0"/>
        <outline val="0"/>
        <shadow val="0"/>
        <u val="none"/>
        <vertAlign val="baseline"/>
        <sz val="11"/>
        <color auto="1"/>
        <name val="Public Sans"/>
        <family val="3"/>
        <scheme val="none"/>
      </font>
      <fill>
        <patternFill patternType="solid">
          <fgColor indexed="64"/>
          <bgColor rgb="FFA8EDB3"/>
        </patternFill>
      </fill>
      <alignment horizontal="general" vertical="bottom" textRotation="0" wrapText="1" indent="0" justifyLastLine="0" shrinkToFit="0" readingOrder="0"/>
      <border diagonalUp="0" diagonalDown="0" outline="0">
        <left style="thin">
          <color rgb="FFCAF4D1"/>
        </left>
        <right style="thin">
          <color rgb="FFCAF4D1"/>
        </right>
        <top/>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05290A"/>
        </left>
        <right/>
        <top style="thin">
          <color rgb="FF05290A"/>
        </top>
        <bottom style="thin">
          <color rgb="FF05290A"/>
        </bottom>
      </border>
      <protection locked="0" hidden="0"/>
    </dxf>
    <dxf>
      <font>
        <b val="0"/>
        <i val="0"/>
        <strike val="0"/>
        <condense val="0"/>
        <extend val="0"/>
        <outline val="0"/>
        <shadow val="0"/>
        <u val="none"/>
        <vertAlign val="baseline"/>
        <sz val="11"/>
        <color rgb="FF000000"/>
        <name val="Public Sans"/>
        <family val="3"/>
        <scheme val="none"/>
      </font>
      <numFmt numFmtId="33" formatCode="_-* #,##0_-;\-* #,##0_-;_-* &quot;-&quot;_-;_-@_-"/>
      <fill>
        <patternFill patternType="solid">
          <fgColor indexed="64"/>
          <bgColor theme="0"/>
        </patternFill>
      </fill>
      <alignment horizontal="general" vertical="center" textRotation="0" wrapText="1" indent="0" justifyLastLine="0" shrinkToFit="0" readingOrder="0"/>
      <border diagonalUp="0" diagonalDown="0" outline="0">
        <left style="thin">
          <color rgb="FF05290A"/>
        </left>
        <right style="thin">
          <color rgb="FF05290A"/>
        </right>
        <top style="thin">
          <color rgb="FF05290A"/>
        </top>
        <bottom style="thin">
          <color rgb="FF05290A"/>
        </bottom>
      </border>
      <protection locked="0" hidden="0"/>
    </dxf>
    <dxf>
      <font>
        <b val="0"/>
        <i val="0"/>
        <strike val="0"/>
        <condense val="0"/>
        <extend val="0"/>
        <outline val="0"/>
        <shadow val="0"/>
        <u val="none"/>
        <vertAlign val="baseline"/>
        <sz val="11"/>
        <color rgb="FF000000"/>
        <name val="Public Sans"/>
        <family val="3"/>
        <scheme val="none"/>
      </font>
      <numFmt numFmtId="166" formatCode="#,##0_ ;\-#,##0\ "/>
      <fill>
        <patternFill patternType="solid">
          <fgColor indexed="64"/>
          <bgColor theme="0"/>
        </patternFill>
      </fill>
      <alignment horizontal="left" vertical="center" textRotation="0" wrapText="1" indent="0" justifyLastLine="0" shrinkToFit="0" readingOrder="0"/>
      <border diagonalUp="0" diagonalDown="0">
        <left style="thin">
          <color rgb="FF05290A"/>
        </left>
        <right style="thin">
          <color rgb="FF05290A"/>
        </right>
        <top style="thin">
          <color rgb="FF05290A"/>
        </top>
        <bottom style="thin">
          <color rgb="FF05290A"/>
        </bottom>
      </border>
      <protection locked="0"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rgb="FF05290A"/>
        </right>
        <top style="thin">
          <color rgb="FF05290A"/>
        </top>
        <bottom style="thin">
          <color rgb="FF05290A"/>
        </bottom>
      </border>
      <protection locked="0" hidden="0"/>
    </dxf>
    <dxf>
      <border>
        <top style="thin">
          <color indexed="64"/>
        </top>
      </border>
    </dxf>
    <dxf>
      <font>
        <i val="0"/>
        <strike val="0"/>
        <outline val="0"/>
        <shadow val="0"/>
        <u val="none"/>
        <vertAlign val="baseline"/>
        <sz val="11"/>
        <name val="Public Sans"/>
        <family val="3"/>
        <scheme val="none"/>
      </font>
      <fill>
        <patternFill patternType="solid">
          <fgColor indexed="64"/>
          <bgColor rgb="FFCAF4D1"/>
        </patternFill>
      </fill>
      <alignment horizontal="left" textRotation="0" indent="0" justifyLastLine="0" shrinkToFit="0" readingOrder="0"/>
      <border diagonalUp="0" diagonalDown="0" outline="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border>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border diagonalUp="0" diagonalDown="0" outline="0">
        <left style="thin">
          <color rgb="FF05290A"/>
        </left>
        <right style="thin">
          <color rgb="FF05290A"/>
        </right>
        <top/>
        <bottom/>
      </border>
      <protection locked="1"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border outline="0">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outline="0">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border diagonalUp="0" diagonalDown="0" outline="0">
        <left style="thin">
          <color rgb="FF05290A"/>
        </left>
        <right style="thin">
          <color rgb="FF05290A"/>
        </right>
        <top/>
        <bottom/>
      </border>
      <protection locked="1" hidden="0"/>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top style="thin">
          <color rgb="FF05290A"/>
        </top>
      </border>
    </dxf>
    <dxf>
      <border diagonalUp="0" diagonalDown="0">
        <left style="medium">
          <color indexed="64"/>
        </left>
        <right style="thin">
          <color rgb="FF05290A"/>
        </right>
        <top style="medium">
          <color indexed="64"/>
        </top>
        <bottom style="medium">
          <color indexed="64"/>
        </bottom>
      </border>
    </dxf>
    <dxf>
      <font>
        <b val="0"/>
        <i val="0"/>
        <strike val="0"/>
        <condense val="0"/>
        <extend val="0"/>
        <outline val="0"/>
        <shadow val="0"/>
        <u val="none"/>
        <vertAlign val="baseline"/>
        <sz val="11"/>
        <color rgb="FF000000"/>
        <name val="Public Sans"/>
        <family val="3"/>
        <scheme val="none"/>
      </font>
      <fill>
        <patternFill patternType="solid">
          <fgColor indexed="64"/>
          <bgColor theme="0"/>
        </patternFill>
      </fill>
      <alignment horizontal="left" vertical="center" textRotation="0" wrapText="1" indent="0" justifyLastLine="0" shrinkToFit="0" readingOrder="0"/>
      <protection locked="0" hidden="0"/>
    </dxf>
    <dxf>
      <border>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Public Sans"/>
        <family val="3"/>
        <scheme val="none"/>
      </font>
      <numFmt numFmtId="166" formatCode="#,##0_ ;\-#,##0\ "/>
      <fill>
        <patternFill patternType="solid">
          <fgColor indexed="64"/>
          <bgColor theme="0"/>
        </patternFill>
      </fill>
      <alignment horizontal="left" vertical="center" textRotation="0" wrapText="1" indent="0" justifyLastLine="0" shrinkToFit="0" readingOrder="0"/>
      <border diagonalUp="0" diagonalDown="0">
        <left style="thin">
          <color rgb="FF05290A"/>
        </left>
        <right/>
        <top style="thin">
          <color rgb="FF05290A"/>
        </top>
        <bottom style="thin">
          <color rgb="FF05290A"/>
        </bottom>
      </border>
      <protection locked="0" hidden="0"/>
    </dxf>
    <dxf>
      <font>
        <b val="0"/>
        <i val="0"/>
        <strike val="0"/>
        <condense val="0"/>
        <extend val="0"/>
        <outline val="0"/>
        <shadow val="0"/>
        <u val="none"/>
        <vertAlign val="baseline"/>
        <sz val="11"/>
        <color theme="1"/>
        <name val="Public Sans"/>
        <family val="3"/>
        <scheme val="none"/>
      </font>
      <numFmt numFmtId="30" formatCode="@"/>
      <fill>
        <patternFill>
          <fgColor indexed="64"/>
          <bgColor theme="0"/>
        </patternFill>
      </fill>
      <alignment horizontal="left" vertical="center" textRotation="0" wrapText="1" indent="0" justifyLastLine="0" shrinkToFit="0" readingOrder="0"/>
      <border diagonalUp="0" diagonalDown="0">
        <left/>
        <right/>
        <top style="thin">
          <color rgb="FF05290A"/>
        </top>
        <bottom style="thin">
          <color rgb="FF05290A"/>
        </bottom>
      </border>
      <protection locked="0" hidden="0"/>
    </dxf>
    <dxf>
      <border outline="0">
        <right style="thin">
          <color rgb="FF05290A"/>
        </right>
      </border>
    </dxf>
    <dxf>
      <font>
        <b val="0"/>
        <i val="0"/>
        <strike val="0"/>
        <condense val="0"/>
        <extend val="0"/>
        <outline val="0"/>
        <shadow val="0"/>
        <u val="none"/>
        <vertAlign val="baseline"/>
        <sz val="11"/>
        <color theme="1"/>
        <name val="Public Sans"/>
        <family val="3"/>
        <scheme val="none"/>
      </font>
      <fill>
        <patternFill>
          <fgColor indexed="64"/>
          <bgColor theme="0"/>
        </patternFill>
      </fill>
      <alignment horizontal="left" vertical="center" textRotation="0" wrapText="1" indent="0" justifyLastLine="0" shrinkToFit="0" readingOrder="0"/>
      <protection locked="0" hidden="0"/>
    </dxf>
    <dxf>
      <border outline="0">
        <bottom style="thin">
          <color rgb="FF05290A"/>
        </bottom>
      </border>
    </dxf>
    <dxf>
      <font>
        <b/>
        <i val="0"/>
        <strike val="0"/>
        <condense val="0"/>
        <extend val="0"/>
        <outline val="0"/>
        <shadow val="0"/>
        <u val="none"/>
        <vertAlign val="baseline"/>
        <sz val="11"/>
        <color rgb="FF000000"/>
        <name val="Public Sans"/>
        <family val="3"/>
        <scheme val="none"/>
      </font>
      <fill>
        <patternFill patternType="solid">
          <fgColor indexed="64"/>
          <bgColor rgb="FFA8EDB3"/>
        </patternFill>
      </fill>
      <alignment horizontal="left" vertical="center" textRotation="0" wrapText="1" indent="0" justifyLastLine="0" shrinkToFit="0" readingOrder="0"/>
      <protection locked="1" hidden="0"/>
    </dxf>
    <dxf>
      <fill>
        <patternFill>
          <bgColor theme="2" tint="-0.499984740745262"/>
        </patternFill>
      </fill>
    </dxf>
    <dxf>
      <fill>
        <patternFill>
          <bgColor theme="8" tint="0.79998168889431442"/>
        </patternFill>
      </fill>
    </dxf>
  </dxfs>
  <tableStyles count="0" defaultTableStyle="TableStyleMedium2" defaultPivotStyle="PivotStyleLight16"/>
  <colors>
    <mruColors>
      <color rgb="FFCED4D8"/>
      <color rgb="FFADCBFF"/>
      <color rgb="FFD5E4FF"/>
      <color rgb="FFDBFADF"/>
      <color rgb="FFEBFBEE"/>
      <color rgb="FFCAF4D1"/>
      <color rgb="FFA8EDB3"/>
      <color rgb="FFFDEDDF"/>
      <color rgb="FFFFCE99"/>
      <color rgb="FFD715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onnections" Target="connections.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4151318</xdr:colOff>
      <xdr:row>0</xdr:row>
      <xdr:rowOff>103405</xdr:rowOff>
    </xdr:from>
    <xdr:to>
      <xdr:col>3</xdr:col>
      <xdr:colOff>4786924</xdr:colOff>
      <xdr:row>1</xdr:row>
      <xdr:rowOff>372208</xdr:rowOff>
    </xdr:to>
    <xdr:pic>
      <xdr:nvPicPr>
        <xdr:cNvPr id="2" name="Picture 1">
          <a:extLst>
            <a:ext uri="{FF2B5EF4-FFF2-40B4-BE49-F238E27FC236}">
              <a16:creationId xmlns:a16="http://schemas.microsoft.com/office/drawing/2014/main" id="{0A1EE543-5C86-45CA-8459-6BFFD1753A6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7568" y="103405"/>
          <a:ext cx="635606" cy="62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mon Holloway" id="{0073E65C-7B45-48CC-BED5-DBE008729540}" userId="S::simon.holloway@environment.nsw.gov.au::73650d2b-afe4-4d3d-ae6b-da224940579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C2CFDB-FBB4-405C-8618-69CF06625DE8}" name="Table11" displayName="Table11" ref="A33:B41" totalsRowShown="0" headerRowDxfId="50" dataDxfId="48" headerRowBorderDxfId="49" tableBorderDxfId="47">
  <autoFilter ref="A33:B41" xr:uid="{F1C2CFDB-FBB4-405C-8618-69CF06625DE8}"/>
  <tableColumns count="2">
    <tableColumn id="1" xr3:uid="{6BD1B27A-264E-4B2D-A323-01EFD5986658}" name="Tree protection materials" dataDxfId="46"/>
    <tableColumn id="2" xr3:uid="{BCB61589-4EF5-4F48-9551-5D3E892A5375}" name="Planting site(s)" dataDxfId="45"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5AD9A4-273D-41E2-9478-F2CF8AF91137}" name="Table12" displayName="Table12" ref="A22:A28" totalsRowShown="0" headerRowDxfId="44" dataDxfId="42" headerRowBorderDxfId="43" tableBorderDxfId="41" totalsRowBorderDxfId="40">
  <autoFilter ref="A22:A28" xr:uid="{8B5AD9A4-273D-41E2-9478-F2CF8AF91137}"/>
  <tableColumns count="1">
    <tableColumn id="1" xr3:uid="{EC7DC0B3-E6CC-4B5C-A2C2-E7CE96A26FEA}" name="Materials or labour" dataDxfId="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3424EFF-689E-4329-9D0E-6229017FAC74}" name="Table14" displayName="Table14" ref="A13:A18" totalsRowShown="0" headerRowDxfId="38" dataDxfId="37" tableBorderDxfId="36">
  <autoFilter ref="A13:A18" xr:uid="{73424EFF-689E-4329-9D0E-6229017FAC74}"/>
  <tableColumns count="1">
    <tableColumn id="1" xr3:uid="{44B129CD-3B49-4EBF-A9B2-71810CBCECD2}" name="Site preparation activity" dataDxfId="3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3DAE1C-DF30-444D-95FF-5F0620D3DC24}" name="Table145" displayName="Table145" ref="A45:B55" totalsRowShown="0" headerRowDxfId="34" dataDxfId="32" headerRowBorderDxfId="33" tableBorderDxfId="31">
  <autoFilter ref="A45:B55" xr:uid="{2E3DAE1C-DF30-444D-95FF-5F0620D3DC24}"/>
  <tableColumns count="2">
    <tableColumn id="1" xr3:uid="{132CDE8A-41D3-46AF-82AA-84EAF564AEF0}" name="Maintenance and monitoring" dataDxfId="30"/>
    <tableColumn id="2" xr3:uid="{7C6CECA9-404D-4F61-9DC9-F86ED06E2688}" name="Planting site(s)"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1EC754-954F-43DB-9926-D7677CBBF1F2}" name="Table1456" displayName="Table1456" ref="A3:D10" totalsRowCount="1" headerRowDxfId="28" dataDxfId="26" totalsRowDxfId="24" headerRowBorderDxfId="27" tableBorderDxfId="25" totalsRowBorderDxfId="23">
  <autoFilter ref="A3:D9" xr:uid="{421EC754-954F-43DB-9926-D7677CBBF1F2}"/>
  <tableColumns count="4">
    <tableColumn id="1" xr3:uid="{6127773D-F7CD-4269-82D6-70F799455864}" name="Revegetation method" totalsRowLabel="Total" dataDxfId="22" totalsRowDxfId="3"/>
    <tableColumn id="2" xr3:uid="{C6B4ED9C-9876-4AA8-8C0F-FCB5016707B1}" name="Planting sites" totalsRowLabel="N/A" dataDxfId="21" totalsRowDxfId="2" dataCellStyle="Comma"/>
    <tableColumn id="3" xr3:uid="{D3C01113-6077-4E49-9CC5-2C391D4D433F}" name="Number of stems" totalsRowFunction="sum" dataDxfId="20" totalsRowDxfId="1" dataCellStyle="Comma"/>
    <tableColumn id="4" xr3:uid="{A3CC0A23-9CCD-47B9-A4A7-2767FA4F1964}" name="Description and reasons " totalsRowLabel="N/A" dataDxfId="19" totalsRowDxfId="0"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605D7D-21E2-4724-8CC7-55582F26D1D1}" name="Table132" displayName="Table132" ref="G2:L83" totalsRowCount="1" headerRowDxfId="18" dataDxfId="17" totalsRowDxfId="16">
  <autoFilter ref="G2:L82" xr:uid="{DD6AB50E-C091-4788-A3F8-DD1C3023AFCC}"/>
  <tableColumns count="6">
    <tableColumn id="1" xr3:uid="{3B308011-93D8-4D67-980A-292C4DB7FC3D}" name="#" dataDxfId="15" totalsRowDxfId="14"/>
    <tableColumn id="2" xr3:uid="{CF993626-7064-47C8-9372-CA831DFB164B}" name="Flora species (scientific name)" dataDxfId="13" totalsRowDxfId="12"/>
    <tableColumn id="3" xr3:uid="{75AD9B73-53DB-499B-AA98-8366C3093695}" name="Type (T  = Tree, S = shrubs)" dataDxfId="11" totalsRowDxfId="10"/>
    <tableColumn id="4" xr3:uid="{C9FD7F7F-A923-48F7-890F-357CDFD7FA7A}" name="Quantity to be planted" dataDxfId="9" totalsRowDxfId="8"/>
    <tableColumn id="8" xr3:uid="{CE062BB0-1D0C-4333-9998-CF645F386334}" name="Planting areas" dataDxfId="7" totalsRowDxfId="6"/>
    <tableColumn id="5" xr3:uid="{4B700699-129B-421C-8212-2DCF1F1F888F}" name="Co-benefit contribution (only complete if there is a direct relationship to a planned co-benefit)" dataDxfId="5" totalsRow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2" dT="2024-04-09T06:23:30.60" personId="{0073E65C-7B45-48CC-BED5-DBE008729540}" id="{424A8812-37C7-4F3E-8AB2-BCC3932BC07C}" done="1">
    <text>Should be 25 years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171D-E9FE-4E04-81D6-18A646517344}">
  <sheetPr codeName="Sheet1"/>
  <dimension ref="A1:M33"/>
  <sheetViews>
    <sheetView tabSelected="1" zoomScale="80" zoomScaleNormal="80" zoomScalePageLayoutView="54" workbookViewId="0">
      <selection activeCell="B1" sqref="B1"/>
    </sheetView>
  </sheetViews>
  <sheetFormatPr defaultColWidth="9.08984375" defaultRowHeight="18" x14ac:dyDescent="0.5"/>
  <cols>
    <col min="1" max="1" width="10.08984375" style="1" customWidth="1"/>
    <col min="2" max="2" width="10.7265625" style="1" customWidth="1"/>
    <col min="3" max="3" width="30" style="1" customWidth="1"/>
    <col min="4" max="4" width="69.36328125" style="1" customWidth="1"/>
    <col min="5" max="5" width="76.36328125" style="1" customWidth="1"/>
    <col min="6" max="6" width="8.7265625" style="1"/>
    <col min="7" max="7" width="10.26953125" style="1" bestFit="1" customWidth="1"/>
    <col min="8" max="8" width="18.54296875" style="1" customWidth="1"/>
    <col min="9" max="9" width="8.08984375" style="1" customWidth="1"/>
    <col min="10" max="10" width="9.08984375" style="1" customWidth="1"/>
    <col min="11" max="11" width="86.08984375" style="1" customWidth="1"/>
    <col min="12" max="12" width="114" style="1" customWidth="1"/>
    <col min="13" max="16384" width="9.08984375" style="1"/>
  </cols>
  <sheetData>
    <row r="1" spans="1:13" ht="36.25" customHeight="1" x14ac:dyDescent="0.5">
      <c r="A1" s="153"/>
      <c r="B1" s="154" t="s">
        <v>0</v>
      </c>
      <c r="C1" s="155"/>
      <c r="D1" s="156"/>
      <c r="E1" s="95"/>
      <c r="F1" s="95"/>
      <c r="G1" s="95"/>
      <c r="M1" s="96"/>
    </row>
    <row r="2" spans="1:13" ht="29" x14ac:dyDescent="0.7">
      <c r="A2" s="157"/>
      <c r="B2" s="453" t="s">
        <v>1</v>
      </c>
      <c r="C2" s="453"/>
      <c r="D2" s="454"/>
      <c r="E2" s="97"/>
      <c r="F2" s="97"/>
      <c r="G2" s="97"/>
      <c r="M2" s="98"/>
    </row>
    <row r="3" spans="1:13" ht="33.65" customHeight="1" x14ac:dyDescent="0.5">
      <c r="A3" s="158"/>
      <c r="B3" s="461" t="s">
        <v>2</v>
      </c>
      <c r="C3" s="461"/>
      <c r="D3" s="462"/>
      <c r="E3" s="164"/>
      <c r="F3" s="99"/>
      <c r="G3" s="99"/>
      <c r="H3" s="27"/>
      <c r="I3" s="27"/>
      <c r="J3" s="27"/>
      <c r="K3" s="27"/>
      <c r="L3" s="27"/>
      <c r="M3" s="98"/>
    </row>
    <row r="4" spans="1:13" ht="32.5" customHeight="1" x14ac:dyDescent="0.6">
      <c r="A4" s="159"/>
      <c r="B4" s="459" t="s">
        <v>3</v>
      </c>
      <c r="C4" s="459"/>
      <c r="D4" s="460"/>
      <c r="H4" s="27"/>
      <c r="I4" s="27"/>
      <c r="J4" s="27"/>
      <c r="K4" s="27"/>
      <c r="L4" s="27"/>
    </row>
    <row r="5" spans="1:13" s="27" customFormat="1" ht="279.75" customHeight="1" x14ac:dyDescent="0.5">
      <c r="A5" s="160"/>
      <c r="B5" s="457" t="s">
        <v>4</v>
      </c>
      <c r="C5" s="457"/>
      <c r="D5" s="458"/>
      <c r="E5" s="37"/>
      <c r="F5" s="1"/>
      <c r="G5" s="1"/>
      <c r="M5" s="1"/>
    </row>
    <row r="6" spans="1:13" s="27" customFormat="1" ht="36" x14ac:dyDescent="0.5">
      <c r="A6" s="160"/>
      <c r="B6" s="38" t="s">
        <v>5</v>
      </c>
      <c r="C6" s="22" t="s">
        <v>6</v>
      </c>
      <c r="D6" s="22" t="s">
        <v>7</v>
      </c>
      <c r="E6" s="23"/>
      <c r="F6" s="1"/>
      <c r="G6" s="1"/>
      <c r="M6" s="1"/>
    </row>
    <row r="7" spans="1:13" s="27" customFormat="1" x14ac:dyDescent="0.35">
      <c r="A7" s="160"/>
      <c r="B7" s="191" t="s">
        <v>8</v>
      </c>
      <c r="C7" s="191" t="s">
        <v>9</v>
      </c>
      <c r="D7" s="192" t="s">
        <v>315</v>
      </c>
      <c r="E7" s="24"/>
    </row>
    <row r="8" spans="1:13" s="27" customFormat="1" ht="54" x14ac:dyDescent="0.35">
      <c r="A8" s="160"/>
      <c r="B8" s="191" t="s">
        <v>11</v>
      </c>
      <c r="C8" s="191" t="s">
        <v>12</v>
      </c>
      <c r="D8" s="191" t="s">
        <v>314</v>
      </c>
      <c r="E8" s="24"/>
    </row>
    <row r="9" spans="1:13" ht="54" x14ac:dyDescent="0.5">
      <c r="A9" s="159"/>
      <c r="B9" s="26" t="s">
        <v>13</v>
      </c>
      <c r="C9" s="26" t="s">
        <v>14</v>
      </c>
      <c r="D9" s="26" t="s">
        <v>319</v>
      </c>
      <c r="E9" s="27"/>
      <c r="F9" s="27"/>
      <c r="G9" s="27"/>
      <c r="H9" s="27"/>
      <c r="I9" s="27"/>
      <c r="J9" s="27"/>
      <c r="K9" s="27"/>
      <c r="L9" s="27"/>
      <c r="M9" s="27"/>
    </row>
    <row r="10" spans="1:13" ht="54" x14ac:dyDescent="0.5">
      <c r="A10" s="159"/>
      <c r="B10" s="26" t="s">
        <v>15</v>
      </c>
      <c r="C10" s="26" t="s">
        <v>16</v>
      </c>
      <c r="D10" s="26" t="s">
        <v>320</v>
      </c>
      <c r="E10" s="27"/>
      <c r="F10" s="27"/>
      <c r="G10" s="27"/>
      <c r="M10" s="27"/>
    </row>
    <row r="11" spans="1:13" ht="36" x14ac:dyDescent="0.5">
      <c r="A11" s="159"/>
      <c r="B11" s="26" t="s">
        <v>17</v>
      </c>
      <c r="C11" s="26" t="s">
        <v>18</v>
      </c>
      <c r="D11" s="26" t="s">
        <v>19</v>
      </c>
      <c r="E11" s="27"/>
      <c r="F11" s="27"/>
      <c r="G11" s="27"/>
      <c r="M11" s="27"/>
    </row>
    <row r="12" spans="1:13" x14ac:dyDescent="0.5">
      <c r="A12" s="159"/>
      <c r="B12" s="27"/>
      <c r="C12" s="27"/>
      <c r="D12" s="161"/>
      <c r="E12" s="27"/>
      <c r="F12" s="27"/>
      <c r="G12" s="27"/>
      <c r="M12" s="27"/>
    </row>
    <row r="13" spans="1:13" ht="33.75" customHeight="1" x14ac:dyDescent="0.6">
      <c r="A13" s="159"/>
      <c r="B13" s="459" t="s">
        <v>20</v>
      </c>
      <c r="C13" s="459"/>
      <c r="D13" s="460"/>
      <c r="E13" s="27"/>
      <c r="F13" s="27"/>
      <c r="G13" s="27"/>
      <c r="M13" s="27"/>
    </row>
    <row r="14" spans="1:13" ht="134.25" customHeight="1" x14ac:dyDescent="0.5">
      <c r="A14" s="159"/>
      <c r="B14" s="466" t="s">
        <v>21</v>
      </c>
      <c r="C14" s="466"/>
      <c r="D14" s="467"/>
      <c r="E14" s="27"/>
      <c r="F14" s="27"/>
      <c r="G14" s="27"/>
      <c r="M14" s="27"/>
    </row>
    <row r="15" spans="1:13" ht="75" customHeight="1" x14ac:dyDescent="0.5">
      <c r="A15" s="159"/>
      <c r="B15" s="463" t="s">
        <v>22</v>
      </c>
      <c r="C15" s="464"/>
      <c r="D15" s="465"/>
    </row>
    <row r="16" spans="1:13" ht="17.5" customHeight="1" x14ac:dyDescent="0.5">
      <c r="A16" s="159"/>
      <c r="B16" s="151"/>
      <c r="C16" s="104"/>
      <c r="D16" s="162"/>
    </row>
    <row r="17" spans="1:5" ht="19.399999999999999" customHeight="1" x14ac:dyDescent="0.5">
      <c r="A17" s="163"/>
      <c r="B17" s="455"/>
      <c r="C17" s="455"/>
      <c r="D17" s="456"/>
    </row>
    <row r="19" spans="1:5" x14ac:dyDescent="0.5">
      <c r="A19" s="451" t="s">
        <v>23</v>
      </c>
      <c r="B19" s="452"/>
      <c r="C19" s="452"/>
      <c r="D19" s="452"/>
      <c r="E19" s="452"/>
    </row>
    <row r="20" spans="1:5" ht="36" customHeight="1" x14ac:dyDescent="0.5">
      <c r="A20" s="152" t="s">
        <v>24</v>
      </c>
      <c r="B20" s="152" t="s">
        <v>25</v>
      </c>
      <c r="C20" s="152" t="s">
        <v>26</v>
      </c>
      <c r="D20" s="152" t="s">
        <v>27</v>
      </c>
      <c r="E20" s="152" t="s">
        <v>28</v>
      </c>
    </row>
    <row r="21" spans="1:5" ht="58.5" customHeight="1" x14ac:dyDescent="0.5">
      <c r="A21" s="37" t="s">
        <v>29</v>
      </c>
      <c r="B21" s="37" t="s">
        <v>30</v>
      </c>
      <c r="C21" s="37" t="s">
        <v>31</v>
      </c>
      <c r="D21" s="37" t="s">
        <v>32</v>
      </c>
      <c r="E21" s="37" t="s">
        <v>33</v>
      </c>
    </row>
    <row r="22" spans="1:5" ht="79.75" customHeight="1" x14ac:dyDescent="0.5">
      <c r="A22" s="37" t="s">
        <v>29</v>
      </c>
      <c r="B22" s="37" t="s">
        <v>34</v>
      </c>
      <c r="C22" s="37" t="s">
        <v>35</v>
      </c>
      <c r="D22" s="37" t="s">
        <v>36</v>
      </c>
      <c r="E22" s="37" t="s">
        <v>37</v>
      </c>
    </row>
    <row r="23" spans="1:5" ht="90" x14ac:dyDescent="0.5">
      <c r="A23" s="37" t="s">
        <v>29</v>
      </c>
      <c r="B23" s="37" t="s">
        <v>38</v>
      </c>
      <c r="C23" s="37" t="s">
        <v>35</v>
      </c>
      <c r="D23" s="37" t="s">
        <v>39</v>
      </c>
      <c r="E23" s="37" t="s">
        <v>40</v>
      </c>
    </row>
    <row r="24" spans="1:5" x14ac:dyDescent="0.5">
      <c r="D24" s="1" t="str">
        <f>IF(AND(OR($A14 = "Weed Control", $A14 = "Other"), $F14 &gt; 0), "Please change grey cell to N/A: because weed control and other is inelgibile grant expenditure", "")</f>
        <v/>
      </c>
    </row>
    <row r="25" spans="1:5" x14ac:dyDescent="0.5">
      <c r="D25" s="23"/>
    </row>
    <row r="27" spans="1:5" x14ac:dyDescent="0.5">
      <c r="D27" s="23"/>
    </row>
    <row r="28" spans="1:5" x14ac:dyDescent="0.5">
      <c r="D28" s="23"/>
    </row>
    <row r="29" spans="1:5" x14ac:dyDescent="0.5">
      <c r="D29" s="23"/>
    </row>
    <row r="30" spans="1:5" x14ac:dyDescent="0.5">
      <c r="D30" s="23"/>
    </row>
    <row r="31" spans="1:5" x14ac:dyDescent="0.5">
      <c r="D31" s="23"/>
    </row>
    <row r="32" spans="1:5" x14ac:dyDescent="0.5">
      <c r="C32" s="25"/>
      <c r="D32" s="23"/>
    </row>
    <row r="33" spans="3:4" x14ac:dyDescent="0.5">
      <c r="C33" s="25"/>
      <c r="D33" s="23"/>
    </row>
  </sheetData>
  <mergeCells count="9">
    <mergeCell ref="A19:E19"/>
    <mergeCell ref="B2:D2"/>
    <mergeCell ref="B17:D17"/>
    <mergeCell ref="B5:D5"/>
    <mergeCell ref="B4:D4"/>
    <mergeCell ref="B3:D3"/>
    <mergeCell ref="B15:D15"/>
    <mergeCell ref="B13:D13"/>
    <mergeCell ref="B14:D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F20AA-5C18-4B4F-8B12-36FB4AC0CF4A}">
  <sheetPr codeName="Sheet2"/>
  <dimension ref="A1:G13"/>
  <sheetViews>
    <sheetView view="pageLayout" zoomScale="66" zoomScaleNormal="100" zoomScalePageLayoutView="66" workbookViewId="0">
      <selection activeCell="F18" sqref="F18"/>
    </sheetView>
  </sheetViews>
  <sheetFormatPr defaultColWidth="8.7265625" defaultRowHeight="18" x14ac:dyDescent="0.5"/>
  <cols>
    <col min="1" max="1" width="10.81640625" style="1" customWidth="1"/>
    <col min="2" max="3" width="10" style="1" customWidth="1"/>
    <col min="4" max="4" width="11.08984375" style="1" customWidth="1"/>
    <col min="5" max="5" width="32.81640625" style="1" customWidth="1"/>
    <col min="6" max="6" width="48.7265625" style="1" customWidth="1"/>
    <col min="7" max="7" width="1.26953125" style="1" customWidth="1"/>
    <col min="8" max="8" width="8.7265625" style="1" customWidth="1"/>
    <col min="9" max="16384" width="8.7265625" style="1"/>
  </cols>
  <sheetData>
    <row r="1" spans="1:7" ht="18.5" thickBot="1" x14ac:dyDescent="0.55000000000000004">
      <c r="A1" s="468" t="s">
        <v>10</v>
      </c>
      <c r="B1" s="464"/>
      <c r="C1" s="464"/>
      <c r="D1" s="464"/>
      <c r="E1" s="464"/>
      <c r="F1" s="464"/>
    </row>
    <row r="2" spans="1:7" s="107" customFormat="1" ht="36.75" customHeight="1" thickBot="1" x14ac:dyDescent="0.55000000000000004">
      <c r="A2" s="108" t="s">
        <v>41</v>
      </c>
      <c r="B2" s="109" t="s">
        <v>42</v>
      </c>
      <c r="C2" s="105" t="s">
        <v>43</v>
      </c>
      <c r="D2" s="106" t="s">
        <v>44</v>
      </c>
      <c r="E2" s="109" t="s">
        <v>45</v>
      </c>
      <c r="F2" s="110" t="s">
        <v>46</v>
      </c>
      <c r="G2" s="10"/>
    </row>
    <row r="3" spans="1:7" ht="110.5" customHeight="1" thickBot="1" x14ac:dyDescent="0.55000000000000004">
      <c r="A3" s="343" t="s">
        <v>47</v>
      </c>
      <c r="B3" s="15">
        <v>7.5</v>
      </c>
      <c r="C3" s="15">
        <v>400</v>
      </c>
      <c r="D3" s="15">
        <v>25</v>
      </c>
      <c r="E3" s="339" t="s">
        <v>48</v>
      </c>
      <c r="F3" s="340" t="s">
        <v>49</v>
      </c>
    </row>
    <row r="4" spans="1:7" ht="69" customHeight="1" thickBot="1" x14ac:dyDescent="0.55000000000000004">
      <c r="A4" s="112" t="s">
        <v>50</v>
      </c>
      <c r="B4" s="16">
        <v>5</v>
      </c>
      <c r="C4" s="16">
        <v>400</v>
      </c>
      <c r="D4" s="16">
        <v>25</v>
      </c>
      <c r="E4" s="341" t="s">
        <v>51</v>
      </c>
      <c r="F4" s="342" t="s">
        <v>52</v>
      </c>
    </row>
    <row r="5" spans="1:7" ht="19.5" customHeight="1" x14ac:dyDescent="0.5">
      <c r="A5" s="114"/>
      <c r="B5" s="15"/>
      <c r="C5" s="15"/>
      <c r="D5" s="15"/>
      <c r="E5" s="15"/>
      <c r="F5" s="111"/>
    </row>
    <row r="6" spans="1:7" ht="19.5" customHeight="1" x14ac:dyDescent="0.5">
      <c r="A6" s="112"/>
      <c r="B6" s="16"/>
      <c r="C6" s="16"/>
      <c r="D6" s="16"/>
      <c r="E6" s="16"/>
      <c r="F6" s="113"/>
    </row>
    <row r="7" spans="1:7" ht="19.5" customHeight="1" x14ac:dyDescent="0.5">
      <c r="A7" s="114"/>
      <c r="B7" s="15"/>
      <c r="C7" s="15"/>
      <c r="D7" s="15"/>
      <c r="E7" s="15"/>
      <c r="F7" s="111"/>
    </row>
    <row r="8" spans="1:7" ht="19.5" customHeight="1" x14ac:dyDescent="0.5">
      <c r="A8" s="112"/>
      <c r="B8" s="16"/>
      <c r="C8" s="16"/>
      <c r="D8" s="16"/>
      <c r="E8" s="16"/>
      <c r="F8" s="113"/>
    </row>
    <row r="9" spans="1:7" ht="19.5" customHeight="1" x14ac:dyDescent="0.5">
      <c r="A9" s="114"/>
      <c r="B9" s="15"/>
      <c r="C9" s="15"/>
      <c r="D9" s="15"/>
      <c r="E9" s="15"/>
      <c r="F9" s="111"/>
    </row>
    <row r="10" spans="1:7" ht="19.5" customHeight="1" x14ac:dyDescent="0.5">
      <c r="A10" s="112"/>
      <c r="B10" s="16"/>
      <c r="C10" s="16"/>
      <c r="D10" s="16"/>
      <c r="E10" s="16"/>
      <c r="F10" s="113"/>
    </row>
    <row r="11" spans="1:7" ht="19.5" customHeight="1" x14ac:dyDescent="0.5">
      <c r="A11" s="114"/>
      <c r="B11" s="15"/>
      <c r="C11" s="15"/>
      <c r="D11" s="15"/>
      <c r="E11" s="15"/>
      <c r="F11" s="111"/>
    </row>
    <row r="12" spans="1:7" ht="19.5" customHeight="1" x14ac:dyDescent="0.5">
      <c r="A12" s="112"/>
      <c r="B12" s="16"/>
      <c r="C12" s="16"/>
      <c r="D12" s="16"/>
      <c r="E12" s="16"/>
      <c r="F12" s="113"/>
    </row>
    <row r="13" spans="1:7" ht="18.5" thickBot="1" x14ac:dyDescent="0.55000000000000004">
      <c r="A13" s="115" t="s">
        <v>53</v>
      </c>
      <c r="B13" s="116">
        <f>SUM(B3:B12)</f>
        <v>12.5</v>
      </c>
      <c r="C13" s="116"/>
      <c r="D13" s="116"/>
      <c r="E13" s="117"/>
      <c r="F13" s="118"/>
    </row>
  </sheetData>
  <mergeCells count="1">
    <mergeCell ref="A1:F1"/>
  </mergeCells>
  <pageMargins left="1.1875" right="0.7" top="0.75" bottom="0.75" header="0.3" footer="0.3"/>
  <pageSetup paperSize="9" orientation="landscape" r:id="rId1"/>
  <headerFooter>
    <oddHeader>&amp;L&amp;"Public Sans,Bold"&amp;8&amp;K02-049Carbon revegetation project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A086-D3A2-415F-A096-7C02A90F6582}">
  <sheetPr codeName="Sheet3">
    <tabColor rgb="FFA8EDB3"/>
  </sheetPr>
  <dimension ref="A1:K178"/>
  <sheetViews>
    <sheetView zoomScale="68" zoomScaleNormal="68" zoomScaleSheetLayoutView="89" zoomScalePageLayoutView="106" workbookViewId="0"/>
  </sheetViews>
  <sheetFormatPr defaultColWidth="8.7265625" defaultRowHeight="16" x14ac:dyDescent="0.45"/>
  <cols>
    <col min="1" max="1" width="31.36328125" style="129" customWidth="1"/>
    <col min="2" max="2" width="17.81640625" style="129" customWidth="1"/>
    <col min="3" max="3" width="15" style="379" customWidth="1"/>
    <col min="4" max="4" width="51.08984375" style="129" customWidth="1"/>
    <col min="5" max="5" width="29.7265625" style="40" customWidth="1"/>
    <col min="6" max="9" width="22" style="400" customWidth="1"/>
    <col min="10" max="10" width="15.08984375" style="400" customWidth="1"/>
    <col min="11" max="11" width="43.54296875" style="40" customWidth="1"/>
    <col min="12" max="16384" width="8.7265625" style="40"/>
  </cols>
  <sheetData>
    <row r="1" spans="1:11" s="33" customFormat="1" ht="98.15" customHeight="1" x14ac:dyDescent="0.35">
      <c r="A1" s="149" t="s">
        <v>54</v>
      </c>
      <c r="B1" s="484" t="s">
        <v>55</v>
      </c>
      <c r="C1" s="484"/>
      <c r="D1" s="484"/>
      <c r="E1" s="149"/>
      <c r="F1" s="485" t="s">
        <v>56</v>
      </c>
      <c r="G1" s="485"/>
      <c r="H1" s="485"/>
      <c r="I1" s="485"/>
      <c r="J1" s="380" t="s">
        <v>57</v>
      </c>
      <c r="K1" s="149" t="s">
        <v>58</v>
      </c>
    </row>
    <row r="2" spans="1:11" s="91" customFormat="1" ht="17.149999999999999" customHeight="1" thickBot="1" x14ac:dyDescent="0.5">
      <c r="A2" s="487" t="s">
        <v>309</v>
      </c>
      <c r="B2" s="487"/>
      <c r="C2" s="487"/>
      <c r="D2" s="487"/>
      <c r="F2" s="381"/>
      <c r="G2" s="381"/>
      <c r="H2" s="381"/>
      <c r="I2" s="381"/>
      <c r="J2" s="381"/>
    </row>
    <row r="3" spans="1:11" s="1" customFormat="1" ht="36.5" thickBot="1" x14ac:dyDescent="0.55000000000000004">
      <c r="A3" s="119" t="s">
        <v>59</v>
      </c>
      <c r="B3" s="119" t="s">
        <v>60</v>
      </c>
      <c r="C3" s="367" t="s">
        <v>61</v>
      </c>
      <c r="D3" s="120" t="s">
        <v>62</v>
      </c>
      <c r="F3" s="382" t="s">
        <v>63</v>
      </c>
      <c r="G3" s="382" t="s">
        <v>64</v>
      </c>
      <c r="H3" s="382" t="s">
        <v>65</v>
      </c>
      <c r="I3" s="382" t="s">
        <v>66</v>
      </c>
      <c r="J3" s="382" t="s">
        <v>67</v>
      </c>
      <c r="K3" s="103" t="s">
        <v>68</v>
      </c>
    </row>
    <row r="4" spans="1:11" s="1" customFormat="1" ht="75.5" customHeight="1" x14ac:dyDescent="0.5">
      <c r="A4" s="321" t="s">
        <v>69</v>
      </c>
      <c r="B4" s="134" t="s">
        <v>47</v>
      </c>
      <c r="C4" s="368">
        <v>3000</v>
      </c>
      <c r="D4" s="121" t="s">
        <v>321</v>
      </c>
      <c r="F4" s="383">
        <v>7500</v>
      </c>
      <c r="G4" s="384"/>
      <c r="H4" s="385"/>
      <c r="I4" s="386"/>
      <c r="J4" s="387">
        <f>SUM(F4:I4)</f>
        <v>7500</v>
      </c>
      <c r="K4" s="19" t="s">
        <v>290</v>
      </c>
    </row>
    <row r="5" spans="1:11" s="1" customFormat="1" ht="36.4" customHeight="1" x14ac:dyDescent="0.5">
      <c r="A5" s="322" t="s">
        <v>69</v>
      </c>
      <c r="B5" s="122" t="s">
        <v>50</v>
      </c>
      <c r="C5" s="369">
        <v>2000</v>
      </c>
      <c r="D5" s="121" t="s">
        <v>70</v>
      </c>
      <c r="F5" s="388">
        <v>5000</v>
      </c>
      <c r="G5" s="389"/>
      <c r="H5" s="390"/>
      <c r="I5" s="391"/>
      <c r="J5" s="387">
        <f t="shared" ref="J5:J8" si="0">SUM(F5:I5)</f>
        <v>5000</v>
      </c>
      <c r="K5" s="20" t="s">
        <v>291</v>
      </c>
    </row>
    <row r="6" spans="1:11" s="1" customFormat="1" ht="36.4" customHeight="1" x14ac:dyDescent="0.5">
      <c r="A6" s="321"/>
      <c r="B6" s="134"/>
      <c r="C6" s="368"/>
      <c r="D6" s="121"/>
      <c r="F6" s="388"/>
      <c r="G6" s="389"/>
      <c r="H6" s="390"/>
      <c r="I6" s="391"/>
      <c r="J6" s="387">
        <f t="shared" si="0"/>
        <v>0</v>
      </c>
      <c r="K6" s="20"/>
    </row>
    <row r="7" spans="1:11" s="1" customFormat="1" ht="36.4" customHeight="1" x14ac:dyDescent="0.5">
      <c r="A7" s="322"/>
      <c r="B7" s="134"/>
      <c r="C7" s="369"/>
      <c r="D7" s="121"/>
      <c r="F7" s="388"/>
      <c r="G7" s="389"/>
      <c r="H7" s="390"/>
      <c r="I7" s="391"/>
      <c r="J7" s="387">
        <f t="shared" si="0"/>
        <v>0</v>
      </c>
      <c r="K7" s="20"/>
    </row>
    <row r="8" spans="1:11" s="1" customFormat="1" ht="36.4" customHeight="1" x14ac:dyDescent="0.5">
      <c r="A8" s="323"/>
      <c r="B8" s="135"/>
      <c r="C8" s="370"/>
      <c r="D8" s="130"/>
      <c r="F8" s="388"/>
      <c r="G8" s="389"/>
      <c r="H8" s="390"/>
      <c r="I8" s="391"/>
      <c r="J8" s="387">
        <f t="shared" si="0"/>
        <v>0</v>
      </c>
      <c r="K8" s="20"/>
    </row>
    <row r="9" spans="1:11" s="1" customFormat="1" ht="36.4" customHeight="1" thickBot="1" x14ac:dyDescent="0.55000000000000004">
      <c r="A9" s="323"/>
      <c r="B9" s="134"/>
      <c r="C9" s="368"/>
      <c r="D9" s="121"/>
      <c r="F9" s="388"/>
      <c r="G9" s="389"/>
      <c r="H9" s="390"/>
      <c r="I9" s="391"/>
      <c r="J9" s="387">
        <f>SUM(F9:I9)</f>
        <v>0</v>
      </c>
      <c r="K9" s="21"/>
    </row>
    <row r="10" spans="1:11" s="1" customFormat="1" ht="30.4" customHeight="1" thickBot="1" x14ac:dyDescent="0.55000000000000004">
      <c r="A10" s="131" t="s">
        <v>53</v>
      </c>
      <c r="B10" s="132" t="s">
        <v>71</v>
      </c>
      <c r="C10" s="371">
        <f>SUBTOTAL(109,Table1456[Number of stems])</f>
        <v>5000</v>
      </c>
      <c r="D10" s="450" t="s">
        <v>71</v>
      </c>
      <c r="F10" s="392">
        <f>SUM(F4:F9)</f>
        <v>12500</v>
      </c>
      <c r="G10" s="393">
        <f>SUM(G4:G9)</f>
        <v>0</v>
      </c>
      <c r="H10" s="394">
        <f>SUM(H4:H9)</f>
        <v>0</v>
      </c>
      <c r="I10" s="395">
        <f>SUM(I4:I9)</f>
        <v>0</v>
      </c>
      <c r="J10" s="396">
        <f>SUM(J4:J9)</f>
        <v>12500</v>
      </c>
    </row>
    <row r="11" spans="1:11" ht="30.4" customHeight="1" thickBot="1" x14ac:dyDescent="0.55000000000000004">
      <c r="A11" s="104"/>
      <c r="B11" s="104"/>
      <c r="C11" s="372"/>
      <c r="D11" s="104"/>
      <c r="F11" s="397">
        <f>F10</f>
        <v>12500</v>
      </c>
      <c r="G11" s="489">
        <f>SUM(G10:I10)</f>
        <v>0</v>
      </c>
      <c r="H11" s="490"/>
      <c r="I11" s="491"/>
      <c r="J11" s="398"/>
      <c r="K11" s="1"/>
    </row>
    <row r="12" spans="1:11" s="1" customFormat="1" ht="18.5" thickBot="1" x14ac:dyDescent="0.55000000000000004">
      <c r="A12" s="488" t="s">
        <v>72</v>
      </c>
      <c r="B12" s="488"/>
      <c r="C12" s="488"/>
      <c r="D12" s="488"/>
      <c r="F12" s="399"/>
      <c r="G12" s="399"/>
      <c r="H12" s="399"/>
      <c r="I12" s="399"/>
      <c r="J12" s="400"/>
      <c r="K12" s="40"/>
    </row>
    <row r="13" spans="1:11" s="1" customFormat="1" ht="37.5" customHeight="1" thickBot="1" x14ac:dyDescent="0.55000000000000004">
      <c r="A13" s="123" t="s">
        <v>73</v>
      </c>
      <c r="B13" s="124" t="s">
        <v>41</v>
      </c>
      <c r="C13" s="373" t="s">
        <v>74</v>
      </c>
      <c r="D13" s="125" t="s">
        <v>75</v>
      </c>
      <c r="F13" s="382" t="s">
        <v>63</v>
      </c>
      <c r="G13" s="382" t="s">
        <v>64</v>
      </c>
      <c r="H13" s="382" t="s">
        <v>65</v>
      </c>
      <c r="I13" s="382" t="s">
        <v>66</v>
      </c>
      <c r="J13" s="382" t="s">
        <v>67</v>
      </c>
      <c r="K13" s="103" t="s">
        <v>68</v>
      </c>
    </row>
    <row r="14" spans="1:11" s="1" customFormat="1" ht="36.4" customHeight="1" thickBot="1" x14ac:dyDescent="0.55000000000000004">
      <c r="A14" s="122" t="s">
        <v>76</v>
      </c>
      <c r="B14" s="134" t="s">
        <v>77</v>
      </c>
      <c r="C14" s="374" t="s">
        <v>78</v>
      </c>
      <c r="D14" s="345" t="s">
        <v>79</v>
      </c>
      <c r="E14" s="1" t="str">
        <f t="shared" ref="E14:E15" si="1">IF(AND(OR($A14 = "Weed Control", $A14 = "Other"), $F14 &gt; 0), "Please change grey cell to N/A: because weed control and other is inelgibile grant expenditure", "")</f>
        <v/>
      </c>
      <c r="F14" s="383"/>
      <c r="G14" s="384"/>
      <c r="H14" s="385"/>
      <c r="I14" s="386"/>
      <c r="J14" s="401">
        <f>SUM(F14:I14)</f>
        <v>0</v>
      </c>
      <c r="K14" s="2" t="s">
        <v>281</v>
      </c>
    </row>
    <row r="15" spans="1:11" s="1" customFormat="1" ht="58" customHeight="1" thickBot="1" x14ac:dyDescent="0.55000000000000004">
      <c r="A15" s="122" t="s">
        <v>80</v>
      </c>
      <c r="B15" s="134" t="s">
        <v>77</v>
      </c>
      <c r="C15" s="375" t="s">
        <v>81</v>
      </c>
      <c r="D15" s="344" t="s">
        <v>82</v>
      </c>
      <c r="E15" s="1" t="str">
        <f t="shared" si="1"/>
        <v/>
      </c>
      <c r="F15" s="402">
        <v>11000</v>
      </c>
      <c r="G15" s="389"/>
      <c r="H15" s="390"/>
      <c r="I15" s="403"/>
      <c r="J15" s="401">
        <f t="shared" ref="J15:J17" si="2">SUM(F15:I15)</f>
        <v>11000</v>
      </c>
      <c r="K15" s="3" t="s">
        <v>292</v>
      </c>
    </row>
    <row r="16" spans="1:11" s="1" customFormat="1" ht="53.5" customHeight="1" thickBot="1" x14ac:dyDescent="0.55000000000000004">
      <c r="A16" s="134" t="s">
        <v>76</v>
      </c>
      <c r="B16" s="134" t="s">
        <v>77</v>
      </c>
      <c r="C16" s="374" t="s">
        <v>78</v>
      </c>
      <c r="D16" s="344" t="s">
        <v>83</v>
      </c>
      <c r="E16" s="1" t="str">
        <f>IF(AND(OR($A16 = "Weed Control", $A16 = "Other"), $F16 &gt; 0), "Please change grey cell to N/A: because weed control and other is inelgibile grant expenditure", "")</f>
        <v/>
      </c>
      <c r="F16" s="402"/>
      <c r="G16" s="389">
        <v>2500</v>
      </c>
      <c r="H16" s="390"/>
      <c r="I16" s="403"/>
      <c r="J16" s="401">
        <f t="shared" si="2"/>
        <v>2500</v>
      </c>
      <c r="K16" s="3" t="s">
        <v>295</v>
      </c>
    </row>
    <row r="17" spans="1:11" s="1" customFormat="1" ht="36.4" customHeight="1" x14ac:dyDescent="0.5">
      <c r="A17" s="122"/>
      <c r="B17" s="122"/>
      <c r="C17" s="375"/>
      <c r="D17" s="324"/>
      <c r="E17" s="1" t="str">
        <f t="shared" ref="E17" si="3">IF(AND(OR($A17 = "Weed Control", $A17 = "Other"), $F17 &gt; 0), "Please change grey cell to N/A: because weed control and other is inelgibile grant expenditure", "")</f>
        <v/>
      </c>
      <c r="F17" s="402"/>
      <c r="G17" s="389"/>
      <c r="H17" s="390"/>
      <c r="I17" s="403"/>
      <c r="J17" s="401">
        <f t="shared" si="2"/>
        <v>0</v>
      </c>
      <c r="K17" s="3"/>
    </row>
    <row r="18" spans="1:11" s="1" customFormat="1" ht="36.4" customHeight="1" thickBot="1" x14ac:dyDescent="0.55000000000000004">
      <c r="A18" s="122"/>
      <c r="B18" s="325"/>
      <c r="C18" s="376"/>
      <c r="D18" s="326"/>
      <c r="E18" s="1" t="str">
        <f>IF(AND(OR($A18 = "Weed Control", $A18 = "Other"), $F18 &gt; 0), "Please change grey cell to N/A: because weed control and other is inelgibile grant expenditure", "")</f>
        <v/>
      </c>
      <c r="F18" s="402"/>
      <c r="G18" s="389"/>
      <c r="H18" s="390"/>
      <c r="I18" s="403"/>
      <c r="J18" s="401">
        <f>SUM(F18:I18)</f>
        <v>0</v>
      </c>
      <c r="K18" s="3"/>
    </row>
    <row r="19" spans="1:11" s="1" customFormat="1" ht="38.25" customHeight="1" thickBot="1" x14ac:dyDescent="0.55000000000000004">
      <c r="A19" s="494" t="s">
        <v>84</v>
      </c>
      <c r="B19" s="494"/>
      <c r="C19" s="494"/>
      <c r="D19" s="494"/>
      <c r="F19" s="404">
        <f>SUM(F14:F18)</f>
        <v>11000</v>
      </c>
      <c r="G19" s="405">
        <f>SUM(G14:G18)</f>
        <v>2500</v>
      </c>
      <c r="H19" s="405">
        <f>SUM(H14:H18)</f>
        <v>0</v>
      </c>
      <c r="I19" s="405">
        <f>SUM(I14:I18)</f>
        <v>0</v>
      </c>
      <c r="J19" s="396">
        <f>SUM(J14:J18)</f>
        <v>13500</v>
      </c>
      <c r="K19" s="7"/>
    </row>
    <row r="20" spans="1:11" ht="30.4" customHeight="1" thickBot="1" x14ac:dyDescent="0.55000000000000004">
      <c r="A20" s="104"/>
      <c r="B20" s="104"/>
      <c r="C20" s="372"/>
      <c r="D20" s="104"/>
      <c r="F20" s="406">
        <f>F19</f>
        <v>11000</v>
      </c>
      <c r="G20" s="482">
        <f>SUM(G19:I19)</f>
        <v>2500</v>
      </c>
      <c r="H20" s="483"/>
      <c r="I20" s="486"/>
      <c r="J20" s="407"/>
      <c r="K20" s="1"/>
    </row>
    <row r="21" spans="1:11" s="1" customFormat="1" ht="21.75" customHeight="1" thickBot="1" x14ac:dyDescent="0.55000000000000004">
      <c r="A21" s="468" t="s">
        <v>85</v>
      </c>
      <c r="B21" s="468"/>
      <c r="C21" s="468"/>
      <c r="D21" s="468"/>
      <c r="E21" s="4"/>
      <c r="F21" s="400"/>
      <c r="G21" s="399"/>
      <c r="H21" s="399"/>
      <c r="I21" s="399"/>
      <c r="J21" s="400"/>
      <c r="K21" s="40"/>
    </row>
    <row r="22" spans="1:11" s="1" customFormat="1" ht="36" customHeight="1" thickBot="1" x14ac:dyDescent="0.55000000000000004">
      <c r="A22" s="126" t="s">
        <v>86</v>
      </c>
      <c r="B22" s="133" t="s">
        <v>87</v>
      </c>
      <c r="C22" s="133" t="s">
        <v>88</v>
      </c>
      <c r="D22" s="128" t="s">
        <v>89</v>
      </c>
      <c r="E22" s="5"/>
      <c r="F22" s="382" t="s">
        <v>63</v>
      </c>
      <c r="G22" s="382" t="s">
        <v>64</v>
      </c>
      <c r="H22" s="382" t="s">
        <v>65</v>
      </c>
      <c r="I22" s="382" t="s">
        <v>66</v>
      </c>
      <c r="J22" s="382" t="s">
        <v>67</v>
      </c>
      <c r="K22" s="103" t="s">
        <v>68</v>
      </c>
    </row>
    <row r="23" spans="1:11" s="1" customFormat="1" ht="36.4" customHeight="1" x14ac:dyDescent="0.5">
      <c r="A23" s="327" t="s">
        <v>90</v>
      </c>
      <c r="B23" s="328" t="s">
        <v>47</v>
      </c>
      <c r="C23" s="328">
        <v>870</v>
      </c>
      <c r="D23" s="338" t="s">
        <v>306</v>
      </c>
      <c r="E23" s="6"/>
      <c r="F23" s="408">
        <v>4350</v>
      </c>
      <c r="G23" s="384"/>
      <c r="H23" s="385"/>
      <c r="I23" s="409"/>
      <c r="J23" s="401">
        <f>SUM(F23:I23)</f>
        <v>4350</v>
      </c>
      <c r="K23" s="2" t="s">
        <v>293</v>
      </c>
    </row>
    <row r="24" spans="1:11" s="1" customFormat="1" ht="36.4" customHeight="1" x14ac:dyDescent="0.5">
      <c r="A24" s="329" t="s">
        <v>90</v>
      </c>
      <c r="B24" s="328" t="s">
        <v>50</v>
      </c>
      <c r="C24" s="328">
        <v>700</v>
      </c>
      <c r="D24" s="338" t="s">
        <v>307</v>
      </c>
      <c r="E24" s="5"/>
      <c r="F24" s="402">
        <v>3500</v>
      </c>
      <c r="G24" s="389"/>
      <c r="H24" s="390"/>
      <c r="I24" s="403"/>
      <c r="J24" s="401">
        <f t="shared" ref="J24:J28" si="4">SUM(F24:I24)</f>
        <v>3500</v>
      </c>
      <c r="K24" s="3" t="s">
        <v>283</v>
      </c>
    </row>
    <row r="25" spans="1:11" s="1" customFormat="1" ht="89" customHeight="1" x14ac:dyDescent="0.5">
      <c r="A25" s="327" t="s">
        <v>90</v>
      </c>
      <c r="B25" s="328"/>
      <c r="C25" s="328"/>
      <c r="D25" s="347" t="s">
        <v>282</v>
      </c>
      <c r="E25" s="6"/>
      <c r="F25" s="402">
        <v>650</v>
      </c>
      <c r="G25" s="389"/>
      <c r="H25" s="390"/>
      <c r="I25" s="390"/>
      <c r="J25" s="401">
        <f t="shared" si="4"/>
        <v>650</v>
      </c>
      <c r="K25" s="3" t="s">
        <v>294</v>
      </c>
    </row>
    <row r="26" spans="1:11" s="1" customFormat="1" ht="49" customHeight="1" x14ac:dyDescent="0.5">
      <c r="A26" s="330" t="s">
        <v>91</v>
      </c>
      <c r="B26" s="134" t="s">
        <v>77</v>
      </c>
      <c r="C26" s="328"/>
      <c r="D26" s="346" t="s">
        <v>92</v>
      </c>
      <c r="E26" s="5"/>
      <c r="F26" s="402"/>
      <c r="G26" s="389"/>
      <c r="H26" s="390">
        <v>8500</v>
      </c>
      <c r="I26" s="403"/>
      <c r="J26" s="401">
        <f t="shared" si="4"/>
        <v>8500</v>
      </c>
      <c r="K26" s="3" t="s">
        <v>322</v>
      </c>
    </row>
    <row r="27" spans="1:11" s="1" customFormat="1" ht="36.4" customHeight="1" x14ac:dyDescent="0.5">
      <c r="A27" s="330"/>
      <c r="B27" s="328"/>
      <c r="C27" s="328"/>
      <c r="D27" s="338"/>
      <c r="E27" s="6"/>
      <c r="F27" s="402"/>
      <c r="G27" s="389"/>
      <c r="H27" s="390"/>
      <c r="I27" s="403"/>
      <c r="J27" s="401">
        <f t="shared" si="4"/>
        <v>0</v>
      </c>
      <c r="K27" s="3"/>
    </row>
    <row r="28" spans="1:11" s="1" customFormat="1" ht="36.4" customHeight="1" thickBot="1" x14ac:dyDescent="0.55000000000000004">
      <c r="A28" s="331"/>
      <c r="B28" s="332"/>
      <c r="C28" s="332"/>
      <c r="D28" s="333"/>
      <c r="F28" s="402"/>
      <c r="G28" s="389"/>
      <c r="H28" s="390"/>
      <c r="I28" s="403"/>
      <c r="J28" s="401">
        <f t="shared" si="4"/>
        <v>0</v>
      </c>
      <c r="K28" s="3"/>
    </row>
    <row r="29" spans="1:11" s="1" customFormat="1" ht="36" customHeight="1" thickBot="1" x14ac:dyDescent="0.55000000000000004">
      <c r="A29" s="494" t="s">
        <v>40</v>
      </c>
      <c r="B29" s="494"/>
      <c r="C29" s="494"/>
      <c r="D29" s="494"/>
      <c r="E29" s="37"/>
      <c r="F29" s="404">
        <f>SUM(F23:F28)</f>
        <v>8500</v>
      </c>
      <c r="G29" s="404">
        <f t="shared" ref="G29:I29" si="5">SUM(G23:G28)</f>
        <v>0</v>
      </c>
      <c r="H29" s="404">
        <f t="shared" si="5"/>
        <v>8500</v>
      </c>
      <c r="I29" s="404">
        <f t="shared" si="5"/>
        <v>0</v>
      </c>
      <c r="J29" s="410">
        <f>SUM(J23:J28)</f>
        <v>17000</v>
      </c>
      <c r="K29" s="7"/>
    </row>
    <row r="30" spans="1:11" ht="30.4" customHeight="1" thickBot="1" x14ac:dyDescent="0.55000000000000004">
      <c r="A30" s="104"/>
      <c r="B30" s="104"/>
      <c r="C30" s="372"/>
      <c r="D30" s="104"/>
      <c r="F30" s="406">
        <f>F29</f>
        <v>8500</v>
      </c>
      <c r="G30" s="482">
        <f>SUM(G29:I29)</f>
        <v>8500</v>
      </c>
      <c r="H30" s="483"/>
      <c r="I30" s="483"/>
      <c r="J30" s="397">
        <f>SUM(F30:I30)</f>
        <v>17000</v>
      </c>
      <c r="K30" s="1"/>
    </row>
    <row r="31" spans="1:11" ht="49" customHeight="1" x14ac:dyDescent="0.5">
      <c r="A31" s="104"/>
      <c r="B31" s="104"/>
      <c r="C31" s="372"/>
      <c r="D31" s="104"/>
      <c r="E31" s="288" t="s">
        <v>93</v>
      </c>
      <c r="F31" s="411">
        <f>($F$30/$J$30)</f>
        <v>0.5</v>
      </c>
      <c r="G31" s="492" t="str">
        <f>IF(($F31&gt;50%),"Error - fencing grant funds exceed 50% of total fencing cost. Please change the costs paid by each funding source so that fencing grant funds do not exceed 50% of the total fencing cost.","")</f>
        <v/>
      </c>
      <c r="H31" s="492"/>
      <c r="I31" s="492"/>
      <c r="J31" s="492"/>
      <c r="K31" s="1"/>
    </row>
    <row r="32" spans="1:11" s="1" customFormat="1" ht="23.25" customHeight="1" thickBot="1" x14ac:dyDescent="0.55000000000000004">
      <c r="A32" s="488" t="s">
        <v>310</v>
      </c>
      <c r="B32" s="488"/>
      <c r="C32" s="488"/>
      <c r="D32" s="488"/>
      <c r="F32" s="400"/>
      <c r="G32" s="399"/>
      <c r="H32" s="399"/>
      <c r="I32" s="399"/>
      <c r="J32" s="400"/>
      <c r="K32" s="40"/>
    </row>
    <row r="33" spans="1:11" s="1" customFormat="1" ht="33.75" customHeight="1" thickBot="1" x14ac:dyDescent="0.55000000000000004">
      <c r="A33" s="126" t="s">
        <v>94</v>
      </c>
      <c r="B33" s="127" t="s">
        <v>41</v>
      </c>
      <c r="C33" s="476" t="s">
        <v>95</v>
      </c>
      <c r="D33" s="477"/>
      <c r="F33" s="412" t="s">
        <v>63</v>
      </c>
      <c r="G33" s="413" t="s">
        <v>64</v>
      </c>
      <c r="H33" s="413" t="s">
        <v>65</v>
      </c>
      <c r="I33" s="414" t="s">
        <v>66</v>
      </c>
      <c r="J33" s="415" t="s">
        <v>67</v>
      </c>
      <c r="K33" s="103" t="s">
        <v>68</v>
      </c>
    </row>
    <row r="34" spans="1:11" s="1" customFormat="1" ht="36.4" customHeight="1" x14ac:dyDescent="0.5">
      <c r="A34" s="330" t="s">
        <v>94</v>
      </c>
      <c r="B34" s="134" t="s">
        <v>77</v>
      </c>
      <c r="C34" s="472" t="s">
        <v>96</v>
      </c>
      <c r="D34" s="473"/>
      <c r="F34" s="388">
        <v>2000</v>
      </c>
      <c r="G34" s="384"/>
      <c r="H34" s="385"/>
      <c r="I34" s="416"/>
      <c r="J34" s="417">
        <f>SUM(F34:I34)</f>
        <v>2000</v>
      </c>
      <c r="K34" s="2" t="s">
        <v>288</v>
      </c>
    </row>
    <row r="35" spans="1:11" s="1" customFormat="1" ht="36.4" customHeight="1" thickBot="1" x14ac:dyDescent="0.55000000000000004">
      <c r="A35" s="335" t="s">
        <v>94</v>
      </c>
      <c r="B35" s="134" t="s">
        <v>77</v>
      </c>
      <c r="C35" s="472" t="s">
        <v>97</v>
      </c>
      <c r="D35" s="473"/>
      <c r="F35" s="418">
        <v>2000</v>
      </c>
      <c r="G35" s="389"/>
      <c r="H35" s="390"/>
      <c r="I35" s="419"/>
      <c r="J35" s="417">
        <f t="shared" ref="J35:J41" si="6">SUM(F35:I35)</f>
        <v>2000</v>
      </c>
      <c r="K35" s="3" t="s">
        <v>289</v>
      </c>
    </row>
    <row r="36" spans="1:11" s="1" customFormat="1" ht="36.4" customHeight="1" x14ac:dyDescent="0.5">
      <c r="A36" s="330" t="s">
        <v>280</v>
      </c>
      <c r="B36" s="348" t="s">
        <v>98</v>
      </c>
      <c r="C36" s="472" t="s">
        <v>285</v>
      </c>
      <c r="D36" s="473"/>
      <c r="F36" s="388">
        <v>9000</v>
      </c>
      <c r="G36" s="389"/>
      <c r="H36" s="390"/>
      <c r="I36" s="419"/>
      <c r="J36" s="417">
        <f t="shared" si="6"/>
        <v>9000</v>
      </c>
      <c r="K36" s="19" t="s">
        <v>284</v>
      </c>
    </row>
    <row r="37" spans="1:11" s="1" customFormat="1" ht="36.4" customHeight="1" x14ac:dyDescent="0.5">
      <c r="A37" s="335" t="s">
        <v>280</v>
      </c>
      <c r="B37" s="349" t="s">
        <v>99</v>
      </c>
      <c r="C37" s="472" t="s">
        <v>286</v>
      </c>
      <c r="D37" s="473"/>
      <c r="F37" s="388"/>
      <c r="G37" s="389"/>
      <c r="H37" s="390"/>
      <c r="I37" s="419">
        <v>2000</v>
      </c>
      <c r="J37" s="417">
        <f t="shared" si="6"/>
        <v>2000</v>
      </c>
      <c r="K37" s="20" t="s">
        <v>287</v>
      </c>
    </row>
    <row r="38" spans="1:11" s="1" customFormat="1" ht="36.4" customHeight="1" x14ac:dyDescent="0.5">
      <c r="A38" s="439"/>
      <c r="B38" s="440"/>
      <c r="C38" s="512"/>
      <c r="D38" s="479"/>
      <c r="F38" s="388"/>
      <c r="G38" s="389"/>
      <c r="H38" s="390"/>
      <c r="I38" s="419"/>
      <c r="J38" s="417"/>
      <c r="K38" s="3"/>
    </row>
    <row r="39" spans="1:11" s="1" customFormat="1" ht="36.4" customHeight="1" x14ac:dyDescent="0.5">
      <c r="A39" s="439"/>
      <c r="B39" s="440"/>
      <c r="C39" s="512"/>
      <c r="D39" s="479"/>
      <c r="F39" s="388"/>
      <c r="G39" s="389"/>
      <c r="H39" s="390"/>
      <c r="I39" s="419"/>
      <c r="J39" s="417"/>
      <c r="K39" s="3"/>
    </row>
    <row r="40" spans="1:11" s="1" customFormat="1" ht="36.4" customHeight="1" x14ac:dyDescent="0.5">
      <c r="A40" s="330"/>
      <c r="B40" s="334"/>
      <c r="C40" s="472"/>
      <c r="D40" s="473"/>
      <c r="F40" s="388"/>
      <c r="G40" s="389"/>
      <c r="H40" s="390"/>
      <c r="I40" s="419"/>
      <c r="J40" s="417">
        <f t="shared" si="6"/>
        <v>0</v>
      </c>
      <c r="K40" s="3"/>
    </row>
    <row r="41" spans="1:11" s="1" customFormat="1" ht="36.4" customHeight="1" thickBot="1" x14ac:dyDescent="0.55000000000000004">
      <c r="A41" s="331"/>
      <c r="B41" s="336"/>
      <c r="C41" s="474"/>
      <c r="D41" s="475"/>
      <c r="F41" s="388"/>
      <c r="G41" s="389"/>
      <c r="H41" s="390"/>
      <c r="I41" s="419"/>
      <c r="J41" s="417">
        <f t="shared" si="6"/>
        <v>0</v>
      </c>
      <c r="K41" s="8"/>
    </row>
    <row r="42" spans="1:11" ht="39.75" customHeight="1" thickBot="1" x14ac:dyDescent="0.55000000000000004">
      <c r="A42" s="494" t="s">
        <v>100</v>
      </c>
      <c r="B42" s="494"/>
      <c r="C42" s="494"/>
      <c r="D42" s="494"/>
      <c r="F42" s="420">
        <f>SUM(F34:F41)</f>
        <v>13000</v>
      </c>
      <c r="G42" s="421">
        <f>SUM(G34:G41)</f>
        <v>0</v>
      </c>
      <c r="H42" s="421">
        <f>SUM(H34:H41)</f>
        <v>0</v>
      </c>
      <c r="I42" s="422">
        <f>SUM(I34:I41)</f>
        <v>2000</v>
      </c>
      <c r="J42" s="423">
        <f>SUM(J34:J41)</f>
        <v>15000</v>
      </c>
      <c r="K42" s="7"/>
    </row>
    <row r="43" spans="1:11" ht="30.4" customHeight="1" thickBot="1" x14ac:dyDescent="0.5">
      <c r="C43" s="377"/>
      <c r="F43" s="424">
        <f>F42</f>
        <v>13000</v>
      </c>
      <c r="G43" s="469">
        <f>SUM(G42:I42)</f>
        <v>2000</v>
      </c>
      <c r="H43" s="470"/>
      <c r="I43" s="471"/>
    </row>
    <row r="44" spans="1:11" s="1" customFormat="1" ht="24" customHeight="1" thickBot="1" x14ac:dyDescent="0.55000000000000004">
      <c r="A44" s="513" t="s">
        <v>101</v>
      </c>
      <c r="B44" s="513"/>
      <c r="C44" s="513"/>
      <c r="D44" s="513"/>
      <c r="F44" s="400"/>
      <c r="G44" s="400"/>
      <c r="H44" s="400"/>
      <c r="I44" s="400"/>
      <c r="J44" s="400"/>
      <c r="K44" s="40"/>
    </row>
    <row r="45" spans="1:11" s="1" customFormat="1" ht="36.5" thickBot="1" x14ac:dyDescent="0.55000000000000004">
      <c r="A45" s="126" t="s">
        <v>102</v>
      </c>
      <c r="B45" s="133" t="s">
        <v>41</v>
      </c>
      <c r="C45" s="476" t="s">
        <v>75</v>
      </c>
      <c r="D45" s="477"/>
      <c r="F45" s="382" t="s">
        <v>63</v>
      </c>
      <c r="G45" s="382" t="s">
        <v>64</v>
      </c>
      <c r="H45" s="382" t="s">
        <v>65</v>
      </c>
      <c r="I45" s="382" t="s">
        <v>66</v>
      </c>
      <c r="J45" s="382" t="s">
        <v>67</v>
      </c>
      <c r="K45" s="103" t="s">
        <v>103</v>
      </c>
    </row>
    <row r="46" spans="1:11" s="1" customFormat="1" ht="36.4" customHeight="1" x14ac:dyDescent="0.5">
      <c r="A46" s="321" t="s">
        <v>104</v>
      </c>
      <c r="B46" s="134" t="s">
        <v>77</v>
      </c>
      <c r="C46" s="472" t="s">
        <v>296</v>
      </c>
      <c r="D46" s="473"/>
      <c r="F46" s="425"/>
      <c r="G46" s="384"/>
      <c r="H46" s="385">
        <v>500</v>
      </c>
      <c r="I46" s="409"/>
      <c r="J46" s="447">
        <f>SUM(F46:I46)</f>
        <v>500</v>
      </c>
      <c r="K46" s="2" t="s">
        <v>297</v>
      </c>
    </row>
    <row r="47" spans="1:11" s="1" customFormat="1" ht="36.4" customHeight="1" x14ac:dyDescent="0.5">
      <c r="A47" s="322" t="s">
        <v>104</v>
      </c>
      <c r="B47" s="134" t="s">
        <v>77</v>
      </c>
      <c r="C47" s="480" t="s">
        <v>299</v>
      </c>
      <c r="D47" s="481"/>
      <c r="F47" s="426"/>
      <c r="G47" s="427"/>
      <c r="H47" s="428">
        <v>1500</v>
      </c>
      <c r="I47" s="429"/>
      <c r="J47" s="447">
        <f t="shared" ref="J47:J55" si="7">SUM(F47:I47)</f>
        <v>1500</v>
      </c>
      <c r="K47" s="8" t="s">
        <v>300</v>
      </c>
    </row>
    <row r="48" spans="1:11" s="1" customFormat="1" ht="36.4" customHeight="1" x14ac:dyDescent="0.5">
      <c r="A48" s="322" t="s">
        <v>104</v>
      </c>
      <c r="B48" s="134" t="s">
        <v>77</v>
      </c>
      <c r="C48" s="472" t="s">
        <v>105</v>
      </c>
      <c r="D48" s="473"/>
      <c r="F48" s="426"/>
      <c r="G48" s="427"/>
      <c r="H48" s="428">
        <v>1000</v>
      </c>
      <c r="I48" s="429"/>
      <c r="J48" s="447">
        <f t="shared" si="7"/>
        <v>1000</v>
      </c>
      <c r="K48" s="8" t="s">
        <v>301</v>
      </c>
    </row>
    <row r="49" spans="1:11" s="1" customFormat="1" ht="36.4" customHeight="1" x14ac:dyDescent="0.5">
      <c r="A49" s="322" t="s">
        <v>104</v>
      </c>
      <c r="B49" s="134" t="s">
        <v>77</v>
      </c>
      <c r="C49" s="478" t="s">
        <v>106</v>
      </c>
      <c r="D49" s="479"/>
      <c r="F49" s="430"/>
      <c r="G49" s="389"/>
      <c r="H49" s="390">
        <v>10000</v>
      </c>
      <c r="I49" s="403"/>
      <c r="J49" s="447">
        <f t="shared" si="7"/>
        <v>10000</v>
      </c>
      <c r="K49" s="3" t="s">
        <v>298</v>
      </c>
    </row>
    <row r="50" spans="1:11" s="1" customFormat="1" ht="52.5" customHeight="1" x14ac:dyDescent="0.5">
      <c r="A50" s="437" t="s">
        <v>268</v>
      </c>
      <c r="B50" s="438" t="s">
        <v>77</v>
      </c>
      <c r="C50" s="478" t="s">
        <v>302</v>
      </c>
      <c r="D50" s="479"/>
      <c r="F50" s="430"/>
      <c r="G50" s="389"/>
      <c r="H50" s="390">
        <v>2000</v>
      </c>
      <c r="I50" s="403"/>
      <c r="J50" s="447">
        <f t="shared" si="7"/>
        <v>2000</v>
      </c>
      <c r="K50" s="3" t="s">
        <v>303</v>
      </c>
    </row>
    <row r="51" spans="1:11" s="1" customFormat="1" ht="52.5" customHeight="1" x14ac:dyDescent="0.5">
      <c r="A51" s="437"/>
      <c r="B51" s="438"/>
      <c r="C51" s="478"/>
      <c r="D51" s="479"/>
      <c r="F51" s="430"/>
      <c r="G51" s="389"/>
      <c r="H51" s="390"/>
      <c r="I51" s="403"/>
      <c r="J51" s="447">
        <f t="shared" si="7"/>
        <v>0</v>
      </c>
      <c r="K51" s="3"/>
    </row>
    <row r="52" spans="1:11" s="1" customFormat="1" ht="52.5" customHeight="1" x14ac:dyDescent="0.5">
      <c r="A52" s="437"/>
      <c r="B52" s="438"/>
      <c r="C52" s="478"/>
      <c r="D52" s="479"/>
      <c r="F52" s="430"/>
      <c r="G52" s="389"/>
      <c r="H52" s="390"/>
      <c r="I52" s="403"/>
      <c r="J52" s="447">
        <f t="shared" si="7"/>
        <v>0</v>
      </c>
      <c r="K52" s="3"/>
    </row>
    <row r="53" spans="1:11" s="1" customFormat="1" ht="52.5" customHeight="1" x14ac:dyDescent="0.5">
      <c r="A53" s="437"/>
      <c r="B53" s="438"/>
      <c r="C53" s="478"/>
      <c r="D53" s="479"/>
      <c r="F53" s="430"/>
      <c r="G53" s="389"/>
      <c r="H53" s="390"/>
      <c r="I53" s="403"/>
      <c r="J53" s="447">
        <f t="shared" si="7"/>
        <v>0</v>
      </c>
      <c r="K53" s="3"/>
    </row>
    <row r="54" spans="1:11" s="1" customFormat="1" ht="52.5" customHeight="1" x14ac:dyDescent="0.5">
      <c r="A54" s="437"/>
      <c r="B54" s="438"/>
      <c r="C54" s="478"/>
      <c r="D54" s="479"/>
      <c r="F54" s="430"/>
      <c r="G54" s="389"/>
      <c r="H54" s="390"/>
      <c r="I54" s="403"/>
      <c r="J54" s="447">
        <f t="shared" si="7"/>
        <v>0</v>
      </c>
      <c r="K54" s="3"/>
    </row>
    <row r="55" spans="1:11" s="1" customFormat="1" ht="60" customHeight="1" thickBot="1" x14ac:dyDescent="0.55000000000000004">
      <c r="A55" s="337"/>
      <c r="B55" s="134"/>
      <c r="C55" s="474"/>
      <c r="D55" s="475"/>
      <c r="F55" s="430" t="s">
        <v>71</v>
      </c>
      <c r="G55" s="441"/>
      <c r="H55" s="442"/>
      <c r="I55" s="443"/>
      <c r="J55" s="448">
        <f t="shared" si="7"/>
        <v>0</v>
      </c>
      <c r="K55" s="3"/>
    </row>
    <row r="56" spans="1:11" s="1" customFormat="1" ht="37.5" customHeight="1" thickBot="1" x14ac:dyDescent="0.55000000000000004">
      <c r="A56" s="457" t="s">
        <v>107</v>
      </c>
      <c r="B56" s="457"/>
      <c r="C56" s="457"/>
      <c r="D56" s="457"/>
      <c r="F56" s="444" t="s">
        <v>71</v>
      </c>
      <c r="G56" s="445">
        <f>SUM(G46:G55)</f>
        <v>0</v>
      </c>
      <c r="H56" s="445">
        <f t="shared" ref="H56" si="8">SUM(H46:H55)</f>
        <v>15000</v>
      </c>
      <c r="I56" s="446">
        <f>SUM(I46:I55)</f>
        <v>0</v>
      </c>
      <c r="J56" s="449">
        <f>SUM(F56:I56)</f>
        <v>15000</v>
      </c>
      <c r="K56" s="193"/>
    </row>
    <row r="57" spans="1:11" ht="30.4" customHeight="1" thickBot="1" x14ac:dyDescent="0.55000000000000004">
      <c r="A57" s="104"/>
      <c r="B57" s="104"/>
      <c r="C57" s="372"/>
      <c r="D57" s="104"/>
      <c r="F57" s="406" t="str">
        <f>F56</f>
        <v>N/A</v>
      </c>
      <c r="G57" s="469">
        <f>SUM(G56:I56)</f>
        <v>15000</v>
      </c>
      <c r="H57" s="470"/>
      <c r="I57" s="471"/>
      <c r="J57" s="407"/>
      <c r="K57" s="1"/>
    </row>
    <row r="58" spans="1:11" x14ac:dyDescent="0.45">
      <c r="C58" s="378"/>
    </row>
    <row r="59" spans="1:11" ht="64.5" customHeight="1" thickBot="1" x14ac:dyDescent="0.55000000000000004">
      <c r="A59" s="493" t="s">
        <v>108</v>
      </c>
      <c r="B59" s="493"/>
      <c r="C59" s="493"/>
      <c r="D59" s="493"/>
    </row>
    <row r="60" spans="1:11" ht="36.75" customHeight="1" thickBot="1" x14ac:dyDescent="0.5">
      <c r="A60" s="150" t="s">
        <v>109</v>
      </c>
      <c r="B60" s="497" t="s">
        <v>110</v>
      </c>
      <c r="C60" s="498"/>
      <c r="D60" s="499"/>
      <c r="F60" s="382" t="s">
        <v>63</v>
      </c>
      <c r="G60" s="382" t="s">
        <v>64</v>
      </c>
      <c r="H60" s="382" t="s">
        <v>65</v>
      </c>
      <c r="I60" s="382" t="s">
        <v>66</v>
      </c>
      <c r="J60" s="431" t="s">
        <v>67</v>
      </c>
      <c r="K60" s="103" t="s">
        <v>103</v>
      </c>
    </row>
    <row r="61" spans="1:11" ht="57.75" customHeight="1" x14ac:dyDescent="0.45">
      <c r="A61" s="321" t="s">
        <v>111</v>
      </c>
      <c r="B61" s="495" t="s">
        <v>112</v>
      </c>
      <c r="C61" s="495"/>
      <c r="D61" s="496"/>
      <c r="F61" s="408">
        <v>5000</v>
      </c>
      <c r="G61" s="384">
        <v>4000</v>
      </c>
      <c r="H61" s="385">
        <v>1000</v>
      </c>
      <c r="I61" s="409"/>
      <c r="J61" s="432">
        <f>SUM(F61:I61)</f>
        <v>10000</v>
      </c>
      <c r="K61" s="2" t="s">
        <v>304</v>
      </c>
    </row>
    <row r="62" spans="1:11" ht="36.4" customHeight="1" x14ac:dyDescent="0.45">
      <c r="A62" s="322" t="s">
        <v>113</v>
      </c>
      <c r="B62" s="500" t="s">
        <v>114</v>
      </c>
      <c r="C62" s="500"/>
      <c r="D62" s="501"/>
      <c r="F62" s="433">
        <v>0</v>
      </c>
      <c r="G62" s="427">
        <v>0</v>
      </c>
      <c r="H62" s="428">
        <v>1000</v>
      </c>
      <c r="I62" s="429">
        <v>0</v>
      </c>
      <c r="J62" s="432">
        <f t="shared" ref="J62:J66" si="9">SUM(F62:I62)</f>
        <v>1000</v>
      </c>
      <c r="K62" s="8" t="s">
        <v>305</v>
      </c>
    </row>
    <row r="63" spans="1:11" ht="36.4" customHeight="1" x14ac:dyDescent="0.45">
      <c r="A63" s="322"/>
      <c r="B63" s="502"/>
      <c r="C63" s="502"/>
      <c r="D63" s="503"/>
      <c r="F63" s="433"/>
      <c r="G63" s="427"/>
      <c r="H63" s="428"/>
      <c r="I63" s="429"/>
      <c r="J63" s="432">
        <f t="shared" si="9"/>
        <v>0</v>
      </c>
      <c r="K63" s="8"/>
    </row>
    <row r="64" spans="1:11" ht="36.4" customHeight="1" x14ac:dyDescent="0.45">
      <c r="A64" s="322"/>
      <c r="B64" s="509"/>
      <c r="C64" s="510"/>
      <c r="D64" s="511"/>
      <c r="F64" s="433"/>
      <c r="G64" s="427"/>
      <c r="H64" s="428"/>
      <c r="I64" s="429"/>
      <c r="J64" s="432"/>
      <c r="K64" s="8"/>
    </row>
    <row r="65" spans="1:11" ht="36.4" customHeight="1" x14ac:dyDescent="0.45">
      <c r="A65" s="322"/>
      <c r="B65" s="504"/>
      <c r="C65" s="504"/>
      <c r="D65" s="505"/>
      <c r="F65" s="402"/>
      <c r="G65" s="389"/>
      <c r="H65" s="390"/>
      <c r="I65" s="403"/>
      <c r="J65" s="432">
        <f t="shared" si="9"/>
        <v>0</v>
      </c>
      <c r="K65" s="3"/>
    </row>
    <row r="66" spans="1:11" ht="36.4" customHeight="1" thickBot="1" x14ac:dyDescent="0.5">
      <c r="A66" s="337"/>
      <c r="B66" s="506"/>
      <c r="C66" s="507"/>
      <c r="D66" s="508"/>
      <c r="F66" s="402"/>
      <c r="G66" s="389"/>
      <c r="H66" s="390"/>
      <c r="I66" s="403"/>
      <c r="J66" s="434">
        <f t="shared" si="9"/>
        <v>0</v>
      </c>
      <c r="K66" s="3"/>
    </row>
    <row r="67" spans="1:11" ht="30.4" customHeight="1" thickBot="1" x14ac:dyDescent="0.5">
      <c r="C67" s="378"/>
      <c r="F67" s="404">
        <f>SUM(F61:F66)</f>
        <v>5000</v>
      </c>
      <c r="G67" s="405">
        <f>SUM(G61:G66)</f>
        <v>4000</v>
      </c>
      <c r="H67" s="405">
        <f>SUM(H61:H66)</f>
        <v>2000</v>
      </c>
      <c r="I67" s="435">
        <f>SUM(I61:I66)</f>
        <v>0</v>
      </c>
      <c r="J67" s="436">
        <f>SUM(J61:J66)</f>
        <v>11000</v>
      </c>
      <c r="K67" s="193"/>
    </row>
    <row r="68" spans="1:11" ht="30.4" customHeight="1" thickBot="1" x14ac:dyDescent="0.55000000000000004">
      <c r="C68" s="378"/>
      <c r="F68" s="406">
        <f>F67</f>
        <v>5000</v>
      </c>
      <c r="G68" s="482">
        <f>SUM(G67:I67)</f>
        <v>6000</v>
      </c>
      <c r="H68" s="483"/>
      <c r="I68" s="486"/>
      <c r="K68" s="1"/>
    </row>
    <row r="69" spans="1:11" x14ac:dyDescent="0.45">
      <c r="C69" s="378"/>
    </row>
    <row r="70" spans="1:11" x14ac:dyDescent="0.45">
      <c r="C70" s="378"/>
    </row>
    <row r="71" spans="1:11" x14ac:dyDescent="0.45">
      <c r="C71" s="378"/>
    </row>
    <row r="72" spans="1:11" x14ac:dyDescent="0.45">
      <c r="C72" s="378"/>
    </row>
    <row r="73" spans="1:11" x14ac:dyDescent="0.45">
      <c r="C73" s="378"/>
    </row>
    <row r="74" spans="1:11" x14ac:dyDescent="0.45">
      <c r="C74" s="378"/>
    </row>
    <row r="75" spans="1:11" x14ac:dyDescent="0.45">
      <c r="C75" s="378"/>
    </row>
    <row r="76" spans="1:11" x14ac:dyDescent="0.45">
      <c r="C76" s="378"/>
    </row>
    <row r="77" spans="1:11" x14ac:dyDescent="0.45">
      <c r="C77" s="378"/>
    </row>
    <row r="78" spans="1:11" x14ac:dyDescent="0.45">
      <c r="C78" s="378"/>
    </row>
    <row r="79" spans="1:11" x14ac:dyDescent="0.45">
      <c r="C79" s="378"/>
    </row>
    <row r="80" spans="1:11" x14ac:dyDescent="0.45">
      <c r="C80" s="378"/>
    </row>
    <row r="81" spans="3:3" x14ac:dyDescent="0.45">
      <c r="C81" s="378"/>
    </row>
    <row r="82" spans="3:3" x14ac:dyDescent="0.45">
      <c r="C82" s="378"/>
    </row>
    <row r="83" spans="3:3" x14ac:dyDescent="0.45">
      <c r="C83" s="378"/>
    </row>
    <row r="84" spans="3:3" x14ac:dyDescent="0.45">
      <c r="C84" s="378"/>
    </row>
    <row r="85" spans="3:3" x14ac:dyDescent="0.45">
      <c r="C85" s="378"/>
    </row>
    <row r="86" spans="3:3" x14ac:dyDescent="0.45">
      <c r="C86" s="378"/>
    </row>
    <row r="87" spans="3:3" x14ac:dyDescent="0.45">
      <c r="C87" s="378"/>
    </row>
    <row r="88" spans="3:3" x14ac:dyDescent="0.45">
      <c r="C88" s="378"/>
    </row>
    <row r="89" spans="3:3" x14ac:dyDescent="0.45">
      <c r="C89" s="378"/>
    </row>
    <row r="90" spans="3:3" x14ac:dyDescent="0.45">
      <c r="C90" s="378"/>
    </row>
    <row r="91" spans="3:3" x14ac:dyDescent="0.45">
      <c r="C91" s="378"/>
    </row>
    <row r="92" spans="3:3" x14ac:dyDescent="0.45">
      <c r="C92" s="378"/>
    </row>
    <row r="93" spans="3:3" x14ac:dyDescent="0.45">
      <c r="C93" s="378"/>
    </row>
    <row r="94" spans="3:3" x14ac:dyDescent="0.45">
      <c r="C94" s="378"/>
    </row>
    <row r="95" spans="3:3" x14ac:dyDescent="0.45">
      <c r="C95" s="378"/>
    </row>
    <row r="96" spans="3:3" x14ac:dyDescent="0.45">
      <c r="C96" s="378"/>
    </row>
    <row r="97" spans="3:3" x14ac:dyDescent="0.45">
      <c r="C97" s="378"/>
    </row>
    <row r="98" spans="3:3" x14ac:dyDescent="0.45">
      <c r="C98" s="378"/>
    </row>
    <row r="99" spans="3:3" x14ac:dyDescent="0.45">
      <c r="C99" s="378"/>
    </row>
    <row r="100" spans="3:3" x14ac:dyDescent="0.45">
      <c r="C100" s="378"/>
    </row>
    <row r="101" spans="3:3" x14ac:dyDescent="0.45">
      <c r="C101" s="378"/>
    </row>
    <row r="102" spans="3:3" x14ac:dyDescent="0.45">
      <c r="C102" s="378"/>
    </row>
    <row r="103" spans="3:3" x14ac:dyDescent="0.45">
      <c r="C103" s="378"/>
    </row>
    <row r="104" spans="3:3" x14ac:dyDescent="0.45">
      <c r="C104" s="378"/>
    </row>
    <row r="105" spans="3:3" x14ac:dyDescent="0.45">
      <c r="C105" s="378"/>
    </row>
    <row r="106" spans="3:3" x14ac:dyDescent="0.45">
      <c r="C106" s="378"/>
    </row>
    <row r="107" spans="3:3" x14ac:dyDescent="0.45">
      <c r="C107" s="378"/>
    </row>
    <row r="108" spans="3:3" x14ac:dyDescent="0.45">
      <c r="C108" s="378"/>
    </row>
    <row r="109" spans="3:3" x14ac:dyDescent="0.45">
      <c r="C109" s="378"/>
    </row>
    <row r="110" spans="3:3" x14ac:dyDescent="0.45">
      <c r="C110" s="378"/>
    </row>
    <row r="111" spans="3:3" x14ac:dyDescent="0.45">
      <c r="C111" s="378"/>
    </row>
    <row r="112" spans="3:3" x14ac:dyDescent="0.45">
      <c r="C112" s="378"/>
    </row>
    <row r="113" spans="3:3" x14ac:dyDescent="0.45">
      <c r="C113" s="378"/>
    </row>
    <row r="114" spans="3:3" x14ac:dyDescent="0.45">
      <c r="C114" s="378"/>
    </row>
    <row r="115" spans="3:3" x14ac:dyDescent="0.45">
      <c r="C115" s="378"/>
    </row>
    <row r="116" spans="3:3" x14ac:dyDescent="0.45">
      <c r="C116" s="378"/>
    </row>
    <row r="117" spans="3:3" x14ac:dyDescent="0.45">
      <c r="C117" s="378"/>
    </row>
    <row r="118" spans="3:3" x14ac:dyDescent="0.45">
      <c r="C118" s="378"/>
    </row>
    <row r="119" spans="3:3" x14ac:dyDescent="0.45">
      <c r="C119" s="378"/>
    </row>
    <row r="120" spans="3:3" x14ac:dyDescent="0.45">
      <c r="C120" s="378"/>
    </row>
    <row r="121" spans="3:3" x14ac:dyDescent="0.45">
      <c r="C121" s="378"/>
    </row>
    <row r="122" spans="3:3" x14ac:dyDescent="0.45">
      <c r="C122" s="378"/>
    </row>
    <row r="123" spans="3:3" x14ac:dyDescent="0.45">
      <c r="C123" s="378"/>
    </row>
    <row r="124" spans="3:3" x14ac:dyDescent="0.45">
      <c r="C124" s="378"/>
    </row>
    <row r="125" spans="3:3" x14ac:dyDescent="0.45">
      <c r="C125" s="378"/>
    </row>
    <row r="126" spans="3:3" x14ac:dyDescent="0.45">
      <c r="C126" s="378"/>
    </row>
    <row r="127" spans="3:3" x14ac:dyDescent="0.45">
      <c r="C127" s="378"/>
    </row>
    <row r="128" spans="3:3" x14ac:dyDescent="0.45">
      <c r="C128" s="378"/>
    </row>
    <row r="129" spans="3:3" x14ac:dyDescent="0.45">
      <c r="C129" s="378"/>
    </row>
    <row r="130" spans="3:3" x14ac:dyDescent="0.45">
      <c r="C130" s="378"/>
    </row>
    <row r="131" spans="3:3" x14ac:dyDescent="0.45">
      <c r="C131" s="378"/>
    </row>
    <row r="132" spans="3:3" x14ac:dyDescent="0.45">
      <c r="C132" s="378"/>
    </row>
    <row r="133" spans="3:3" x14ac:dyDescent="0.45">
      <c r="C133" s="378"/>
    </row>
    <row r="134" spans="3:3" x14ac:dyDescent="0.45">
      <c r="C134" s="378"/>
    </row>
    <row r="135" spans="3:3" x14ac:dyDescent="0.45">
      <c r="C135" s="378"/>
    </row>
    <row r="136" spans="3:3" x14ac:dyDescent="0.45">
      <c r="C136" s="378"/>
    </row>
    <row r="137" spans="3:3" x14ac:dyDescent="0.45">
      <c r="C137" s="378"/>
    </row>
    <row r="138" spans="3:3" x14ac:dyDescent="0.45">
      <c r="C138" s="378"/>
    </row>
    <row r="139" spans="3:3" x14ac:dyDescent="0.45">
      <c r="C139" s="378"/>
    </row>
    <row r="140" spans="3:3" x14ac:dyDescent="0.45">
      <c r="C140" s="378"/>
    </row>
    <row r="141" spans="3:3" x14ac:dyDescent="0.45">
      <c r="C141" s="378"/>
    </row>
    <row r="142" spans="3:3" x14ac:dyDescent="0.45">
      <c r="C142" s="378"/>
    </row>
    <row r="143" spans="3:3" x14ac:dyDescent="0.45">
      <c r="C143" s="378"/>
    </row>
    <row r="144" spans="3:3" x14ac:dyDescent="0.45">
      <c r="C144" s="378"/>
    </row>
    <row r="145" spans="3:3" x14ac:dyDescent="0.45">
      <c r="C145" s="378"/>
    </row>
    <row r="146" spans="3:3" x14ac:dyDescent="0.45">
      <c r="C146" s="378"/>
    </row>
    <row r="147" spans="3:3" x14ac:dyDescent="0.45">
      <c r="C147" s="378"/>
    </row>
    <row r="148" spans="3:3" x14ac:dyDescent="0.45">
      <c r="C148" s="378"/>
    </row>
    <row r="149" spans="3:3" x14ac:dyDescent="0.45">
      <c r="C149" s="378"/>
    </row>
    <row r="150" spans="3:3" x14ac:dyDescent="0.45">
      <c r="C150" s="378"/>
    </row>
    <row r="151" spans="3:3" x14ac:dyDescent="0.45">
      <c r="C151" s="378"/>
    </row>
    <row r="152" spans="3:3" x14ac:dyDescent="0.45">
      <c r="C152" s="378"/>
    </row>
    <row r="153" spans="3:3" x14ac:dyDescent="0.45">
      <c r="C153" s="378"/>
    </row>
    <row r="154" spans="3:3" x14ac:dyDescent="0.45">
      <c r="C154" s="378"/>
    </row>
    <row r="155" spans="3:3" x14ac:dyDescent="0.45">
      <c r="C155" s="378"/>
    </row>
    <row r="156" spans="3:3" x14ac:dyDescent="0.45">
      <c r="C156" s="378"/>
    </row>
    <row r="157" spans="3:3" x14ac:dyDescent="0.45">
      <c r="C157" s="378"/>
    </row>
    <row r="158" spans="3:3" x14ac:dyDescent="0.45">
      <c r="C158" s="378"/>
    </row>
    <row r="159" spans="3:3" x14ac:dyDescent="0.45">
      <c r="C159" s="378"/>
    </row>
    <row r="160" spans="3:3" x14ac:dyDescent="0.45">
      <c r="C160" s="378"/>
    </row>
    <row r="161" spans="3:3" x14ac:dyDescent="0.45">
      <c r="C161" s="378"/>
    </row>
    <row r="162" spans="3:3" x14ac:dyDescent="0.45">
      <c r="C162" s="378"/>
    </row>
    <row r="163" spans="3:3" x14ac:dyDescent="0.45">
      <c r="C163" s="378"/>
    </row>
    <row r="164" spans="3:3" x14ac:dyDescent="0.45">
      <c r="C164" s="378"/>
    </row>
    <row r="165" spans="3:3" x14ac:dyDescent="0.45">
      <c r="C165" s="378"/>
    </row>
    <row r="166" spans="3:3" x14ac:dyDescent="0.45">
      <c r="C166" s="378"/>
    </row>
    <row r="167" spans="3:3" x14ac:dyDescent="0.45">
      <c r="C167" s="378"/>
    </row>
    <row r="168" spans="3:3" x14ac:dyDescent="0.45">
      <c r="C168" s="378"/>
    </row>
    <row r="169" spans="3:3" x14ac:dyDescent="0.45">
      <c r="C169" s="378"/>
    </row>
    <row r="170" spans="3:3" x14ac:dyDescent="0.45">
      <c r="C170" s="378"/>
    </row>
    <row r="171" spans="3:3" x14ac:dyDescent="0.45">
      <c r="C171" s="378"/>
    </row>
    <row r="172" spans="3:3" x14ac:dyDescent="0.45">
      <c r="C172" s="378"/>
    </row>
    <row r="173" spans="3:3" x14ac:dyDescent="0.45">
      <c r="C173" s="378"/>
    </row>
    <row r="174" spans="3:3" x14ac:dyDescent="0.45">
      <c r="C174" s="378"/>
    </row>
    <row r="175" spans="3:3" x14ac:dyDescent="0.45">
      <c r="C175" s="378"/>
    </row>
    <row r="176" spans="3:3" x14ac:dyDescent="0.45">
      <c r="C176" s="378"/>
    </row>
    <row r="177" spans="3:3" x14ac:dyDescent="0.45">
      <c r="C177" s="378"/>
    </row>
    <row r="178" spans="3:3" x14ac:dyDescent="0.45">
      <c r="C178" s="378"/>
    </row>
  </sheetData>
  <sheetProtection formatCells="0" formatColumns="0" formatRows="0" insertRows="0"/>
  <mergeCells count="46">
    <mergeCell ref="B64:D64"/>
    <mergeCell ref="C51:D51"/>
    <mergeCell ref="C52:D52"/>
    <mergeCell ref="C53:D53"/>
    <mergeCell ref="C38:D38"/>
    <mergeCell ref="C39:D39"/>
    <mergeCell ref="A44:D44"/>
    <mergeCell ref="G31:J31"/>
    <mergeCell ref="G68:I68"/>
    <mergeCell ref="A59:D59"/>
    <mergeCell ref="A19:D19"/>
    <mergeCell ref="A29:D29"/>
    <mergeCell ref="A42:D42"/>
    <mergeCell ref="A56:D56"/>
    <mergeCell ref="B61:D61"/>
    <mergeCell ref="B60:D60"/>
    <mergeCell ref="B62:D62"/>
    <mergeCell ref="B63:D63"/>
    <mergeCell ref="B65:D65"/>
    <mergeCell ref="B66:D66"/>
    <mergeCell ref="A21:D21"/>
    <mergeCell ref="A32:D32"/>
    <mergeCell ref="G43:I43"/>
    <mergeCell ref="G30:I30"/>
    <mergeCell ref="B1:D1"/>
    <mergeCell ref="F1:I1"/>
    <mergeCell ref="G20:I20"/>
    <mergeCell ref="A2:D2"/>
    <mergeCell ref="A12:D12"/>
    <mergeCell ref="G11:I11"/>
    <mergeCell ref="C33:D33"/>
    <mergeCell ref="C34:D34"/>
    <mergeCell ref="C35:D35"/>
    <mergeCell ref="C36:D36"/>
    <mergeCell ref="C37:D37"/>
    <mergeCell ref="G57:I57"/>
    <mergeCell ref="C40:D40"/>
    <mergeCell ref="C41:D41"/>
    <mergeCell ref="C45:D45"/>
    <mergeCell ref="C46:D46"/>
    <mergeCell ref="C49:D49"/>
    <mergeCell ref="C55:D55"/>
    <mergeCell ref="C47:D47"/>
    <mergeCell ref="C48:D48"/>
    <mergeCell ref="C50:D50"/>
    <mergeCell ref="C54:D54"/>
  </mergeCells>
  <conditionalFormatting sqref="J30">
    <cfRule type="expression" dxfId="52" priority="6">
      <formula>OR(G31 = "Weed Control", G31 = "Other")</formula>
    </cfRule>
  </conditionalFormatting>
  <conditionalFormatting sqref="F3:F306 G56:I56">
    <cfRule type="expression" dxfId="51" priority="1">
      <formula>OR($A3 = "Weed Control", $A3 = "Other")</formula>
    </cfRule>
  </conditionalFormatting>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6">
        <x14:dataValidation type="list" allowBlank="1" showInputMessage="1" showErrorMessage="1" xr:uid="{CACD60BF-3F86-4390-8BB1-81703838A538}">
          <x14:formula1>
            <xm:f>'8_Budget'!$B$7:$B$8</xm:f>
          </x14:formula1>
          <xm:sqref>A23:A28</xm:sqref>
        </x14:dataValidation>
        <x14:dataValidation type="list" allowBlank="1" showInputMessage="1" showErrorMessage="1" xr:uid="{C5D53A8E-CBDB-4B78-AF1E-8D7C63963EFA}">
          <x14:formula1>
            <xm:f>'8_Budget'!$B$9:$B$10</xm:f>
          </x14:formula1>
          <xm:sqref>A4:A9</xm:sqref>
        </x14:dataValidation>
        <x14:dataValidation type="list" allowBlank="1" showInputMessage="1" showErrorMessage="1" xr:uid="{7E7E6DDD-5861-4B41-A2F4-2A3D38110D1E}">
          <x14:formula1>
            <xm:f>'8_Budget'!$B$4:$B$6</xm:f>
          </x14:formula1>
          <xm:sqref>A14:A18</xm:sqref>
        </x14:dataValidation>
        <x14:dataValidation type="list" allowBlank="1" showInputMessage="1" showErrorMessage="1" xr:uid="{3B9D7983-837D-4E76-B5E4-2DD8D8F01621}">
          <x14:formula1>
            <xm:f>'8_Budget'!$B$15:$B$16</xm:f>
          </x14:formula1>
          <xm:sqref>A61:A66</xm:sqref>
        </x14:dataValidation>
        <x14:dataValidation type="list" allowBlank="1" showInputMessage="1" showErrorMessage="1" xr:uid="{18046D8D-D297-4DC0-829C-C88EB8BFF543}">
          <x14:formula1>
            <xm:f>'8_Budget'!$B$13:$B$14</xm:f>
          </x14:formula1>
          <xm:sqref>A46:A55</xm:sqref>
        </x14:dataValidation>
        <x14:dataValidation type="list" allowBlank="1" showInputMessage="1" showErrorMessage="1" xr:uid="{CD4623EB-D1B4-4EA1-BC56-0A537E847636}">
          <x14:formula1>
            <xm:f>'8_Budget'!$B$11:$B$12</xm:f>
          </x14:formula1>
          <xm:sqref>A34:A41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6AC-F3FC-438A-ABBB-431602C3A839}">
  <sheetPr codeName="Sheet4">
    <tabColor rgb="FFDBFADF"/>
  </sheetPr>
  <dimension ref="A1:M154"/>
  <sheetViews>
    <sheetView zoomScale="80" zoomScaleNormal="80" zoomScalePageLayoutView="65" workbookViewId="0">
      <selection activeCell="D3" sqref="D3"/>
    </sheetView>
  </sheetViews>
  <sheetFormatPr defaultColWidth="8.7265625" defaultRowHeight="18" x14ac:dyDescent="0.5"/>
  <cols>
    <col min="1" max="1" width="31.54296875" style="46" customWidth="1"/>
    <col min="2" max="2" width="11.36328125" style="1" customWidth="1"/>
    <col min="3" max="3" width="14.54296875" style="1" customWidth="1"/>
    <col min="4" max="4" width="22.36328125" style="1" customWidth="1"/>
    <col min="5" max="5" width="51.26953125" style="1" customWidth="1"/>
    <col min="6" max="6" width="4.54296875" style="32" customWidth="1"/>
    <col min="7" max="7" width="3.7265625" style="1" customWidth="1"/>
    <col min="8" max="8" width="31.36328125" style="46" customWidth="1"/>
    <col min="9" max="9" width="16.7265625" style="46" customWidth="1"/>
    <col min="10" max="11" width="11.81640625" style="46" customWidth="1"/>
    <col min="12" max="12" width="52.7265625" style="46" customWidth="1"/>
    <col min="13" max="13" width="4.7265625" style="32" customWidth="1"/>
    <col min="14" max="16384" width="8.7265625" style="1"/>
  </cols>
  <sheetData>
    <row r="1" spans="1:13" ht="18.5" thickBot="1" x14ac:dyDescent="0.55000000000000004">
      <c r="A1" s="517" t="s">
        <v>311</v>
      </c>
      <c r="B1" s="518"/>
      <c r="C1" s="519"/>
      <c r="D1" s="519"/>
      <c r="E1" s="520"/>
      <c r="F1" s="28"/>
      <c r="G1" s="468" t="s">
        <v>312</v>
      </c>
      <c r="H1" s="464"/>
      <c r="I1" s="464"/>
      <c r="J1" s="464"/>
      <c r="K1" s="464"/>
      <c r="L1" s="464"/>
      <c r="M1" s="165"/>
    </row>
    <row r="2" spans="1:13" ht="36" x14ac:dyDescent="0.5">
      <c r="A2" s="355" t="s">
        <v>115</v>
      </c>
      <c r="B2" s="167" t="s">
        <v>116</v>
      </c>
      <c r="C2" s="167" t="s">
        <v>323</v>
      </c>
      <c r="D2" s="167" t="s">
        <v>117</v>
      </c>
      <c r="E2" s="168" t="s">
        <v>118</v>
      </c>
      <c r="F2" s="62"/>
      <c r="G2" s="169" t="s">
        <v>119</v>
      </c>
      <c r="H2" s="170" t="s">
        <v>120</v>
      </c>
      <c r="I2" s="170" t="s">
        <v>121</v>
      </c>
      <c r="J2" s="170" t="s">
        <v>122</v>
      </c>
      <c r="K2" s="171" t="s">
        <v>123</v>
      </c>
      <c r="L2" s="172" t="s">
        <v>124</v>
      </c>
      <c r="M2" s="166"/>
    </row>
    <row r="3" spans="1:13" ht="409.5" x14ac:dyDescent="0.5">
      <c r="A3" s="356" t="s">
        <v>125</v>
      </c>
      <c r="B3" s="350" t="s">
        <v>126</v>
      </c>
      <c r="C3" s="350" t="s">
        <v>127</v>
      </c>
      <c r="D3" s="350" t="s">
        <v>128</v>
      </c>
      <c r="E3" s="351" t="s">
        <v>129</v>
      </c>
      <c r="F3" s="29"/>
      <c r="G3" s="173">
        <v>1</v>
      </c>
      <c r="H3" s="42" t="s">
        <v>130</v>
      </c>
      <c r="I3" s="42" t="s">
        <v>131</v>
      </c>
      <c r="J3" s="42">
        <v>250</v>
      </c>
      <c r="K3" s="47" t="s">
        <v>132</v>
      </c>
      <c r="L3" s="174" t="s">
        <v>133</v>
      </c>
      <c r="M3" s="166"/>
    </row>
    <row r="4" spans="1:13" ht="54" x14ac:dyDescent="0.5">
      <c r="A4" s="357" t="s">
        <v>134</v>
      </c>
      <c r="B4" s="352" t="s">
        <v>135</v>
      </c>
      <c r="C4" s="352" t="s">
        <v>136</v>
      </c>
      <c r="D4" s="352" t="s">
        <v>137</v>
      </c>
      <c r="E4" s="353" t="s">
        <v>138</v>
      </c>
      <c r="F4" s="29"/>
      <c r="G4" s="67">
        <v>2</v>
      </c>
      <c r="H4" s="43" t="s">
        <v>139</v>
      </c>
      <c r="I4" s="43" t="s">
        <v>131</v>
      </c>
      <c r="J4" s="43">
        <v>250</v>
      </c>
      <c r="K4" s="48" t="s">
        <v>132</v>
      </c>
      <c r="L4" s="175" t="s">
        <v>133</v>
      </c>
      <c r="M4" s="65"/>
    </row>
    <row r="5" spans="1:13" ht="90" x14ac:dyDescent="0.5">
      <c r="A5" s="356" t="s">
        <v>134</v>
      </c>
      <c r="B5" s="350" t="s">
        <v>140</v>
      </c>
      <c r="C5" s="350" t="s">
        <v>141</v>
      </c>
      <c r="D5" s="350" t="s">
        <v>137</v>
      </c>
      <c r="E5" s="351" t="s">
        <v>142</v>
      </c>
      <c r="F5" s="29"/>
      <c r="G5" s="173">
        <v>3</v>
      </c>
      <c r="H5" s="42" t="s">
        <v>143</v>
      </c>
      <c r="I5" s="42" t="s">
        <v>131</v>
      </c>
      <c r="J5" s="42">
        <v>500</v>
      </c>
      <c r="K5" s="47" t="s">
        <v>132</v>
      </c>
      <c r="L5" s="174" t="s">
        <v>133</v>
      </c>
      <c r="M5" s="65"/>
    </row>
    <row r="6" spans="1:13" x14ac:dyDescent="0.5">
      <c r="A6" s="357"/>
      <c r="B6" s="17"/>
      <c r="C6" s="17"/>
      <c r="D6" s="17"/>
      <c r="E6" s="68"/>
      <c r="F6" s="29"/>
      <c r="G6" s="67">
        <v>4</v>
      </c>
      <c r="H6" s="43" t="s">
        <v>144</v>
      </c>
      <c r="I6" s="43" t="s">
        <v>131</v>
      </c>
      <c r="J6" s="43">
        <v>500</v>
      </c>
      <c r="K6" s="48" t="s">
        <v>132</v>
      </c>
      <c r="L6" s="175" t="s">
        <v>133</v>
      </c>
      <c r="M6" s="65"/>
    </row>
    <row r="7" spans="1:13" x14ac:dyDescent="0.5">
      <c r="A7" s="356"/>
      <c r="B7" s="34"/>
      <c r="C7" s="34"/>
      <c r="D7" s="34"/>
      <c r="E7" s="66"/>
      <c r="F7" s="29"/>
      <c r="G7" s="173">
        <v>5</v>
      </c>
      <c r="H7" s="42" t="s">
        <v>145</v>
      </c>
      <c r="I7" s="42" t="s">
        <v>131</v>
      </c>
      <c r="J7" s="42">
        <v>250</v>
      </c>
      <c r="K7" s="44" t="s">
        <v>132</v>
      </c>
      <c r="L7" s="174" t="s">
        <v>133</v>
      </c>
      <c r="M7" s="65"/>
    </row>
    <row r="8" spans="1:13" x14ac:dyDescent="0.5">
      <c r="A8" s="357"/>
      <c r="B8" s="17"/>
      <c r="C8" s="17"/>
      <c r="D8" s="17"/>
      <c r="E8" s="68"/>
      <c r="F8" s="29"/>
      <c r="G8" s="67">
        <v>6</v>
      </c>
      <c r="H8" s="43" t="s">
        <v>146</v>
      </c>
      <c r="I8" s="43" t="s">
        <v>131</v>
      </c>
      <c r="J8" s="43">
        <v>500</v>
      </c>
      <c r="K8" s="48" t="s">
        <v>132</v>
      </c>
      <c r="L8" s="175" t="s">
        <v>133</v>
      </c>
      <c r="M8" s="65"/>
    </row>
    <row r="9" spans="1:13" x14ac:dyDescent="0.5">
      <c r="A9" s="356"/>
      <c r="B9" s="34"/>
      <c r="C9" s="34"/>
      <c r="D9" s="34"/>
      <c r="E9" s="66"/>
      <c r="F9" s="30"/>
      <c r="G9" s="173">
        <v>7</v>
      </c>
      <c r="H9" s="42" t="s">
        <v>147</v>
      </c>
      <c r="I9" s="42" t="s">
        <v>131</v>
      </c>
      <c r="J9" s="42">
        <v>500</v>
      </c>
      <c r="K9" s="47" t="s">
        <v>132</v>
      </c>
      <c r="L9" s="174" t="s">
        <v>133</v>
      </c>
      <c r="M9" s="65"/>
    </row>
    <row r="10" spans="1:13" x14ac:dyDescent="0.5">
      <c r="A10" s="357"/>
      <c r="B10" s="17"/>
      <c r="C10" s="17"/>
      <c r="D10" s="17"/>
      <c r="E10" s="68"/>
      <c r="F10" s="31"/>
      <c r="G10" s="67">
        <v>8</v>
      </c>
      <c r="H10" s="43" t="s">
        <v>148</v>
      </c>
      <c r="I10" s="43" t="s">
        <v>131</v>
      </c>
      <c r="J10" s="43">
        <v>250</v>
      </c>
      <c r="K10" s="48" t="s">
        <v>132</v>
      </c>
      <c r="L10" s="175" t="s">
        <v>133</v>
      </c>
      <c r="M10" s="65"/>
    </row>
    <row r="11" spans="1:13" x14ac:dyDescent="0.5">
      <c r="A11" s="356"/>
      <c r="B11" s="34"/>
      <c r="C11" s="34"/>
      <c r="D11" s="34"/>
      <c r="E11" s="66"/>
      <c r="G11" s="173">
        <v>9</v>
      </c>
      <c r="H11" s="42" t="s">
        <v>149</v>
      </c>
      <c r="I11" s="42" t="s">
        <v>150</v>
      </c>
      <c r="J11" s="42">
        <v>250</v>
      </c>
      <c r="K11" s="47" t="s">
        <v>132</v>
      </c>
      <c r="L11" s="174"/>
      <c r="M11" s="65"/>
    </row>
    <row r="12" spans="1:13" x14ac:dyDescent="0.5">
      <c r="A12" s="357"/>
      <c r="B12" s="17"/>
      <c r="C12" s="17"/>
      <c r="D12" s="17"/>
      <c r="E12" s="68"/>
      <c r="G12" s="67">
        <v>10</v>
      </c>
      <c r="H12" s="43" t="s">
        <v>151</v>
      </c>
      <c r="I12" s="43" t="s">
        <v>150</v>
      </c>
      <c r="J12" s="43">
        <v>250</v>
      </c>
      <c r="K12" s="48" t="s">
        <v>132</v>
      </c>
      <c r="L12" s="175"/>
      <c r="M12" s="65"/>
    </row>
    <row r="13" spans="1:13" x14ac:dyDescent="0.5">
      <c r="A13" s="356"/>
      <c r="B13" s="34"/>
      <c r="C13" s="34"/>
      <c r="D13" s="34"/>
      <c r="E13" s="66"/>
      <c r="G13" s="173">
        <v>11</v>
      </c>
      <c r="H13" s="42" t="s">
        <v>152</v>
      </c>
      <c r="I13" s="42" t="s">
        <v>150</v>
      </c>
      <c r="J13" s="42">
        <v>250</v>
      </c>
      <c r="K13" s="47" t="s">
        <v>132</v>
      </c>
      <c r="L13" s="174"/>
      <c r="M13" s="65"/>
    </row>
    <row r="14" spans="1:13" x14ac:dyDescent="0.5">
      <c r="A14" s="357"/>
      <c r="B14" s="17"/>
      <c r="C14" s="17"/>
      <c r="D14" s="17"/>
      <c r="E14" s="68"/>
      <c r="F14" s="55"/>
      <c r="G14" s="67">
        <v>12</v>
      </c>
      <c r="H14" s="43" t="s">
        <v>153</v>
      </c>
      <c r="I14" s="43" t="s">
        <v>150</v>
      </c>
      <c r="J14" s="43">
        <v>250</v>
      </c>
      <c r="K14" s="48" t="s">
        <v>132</v>
      </c>
      <c r="L14" s="175"/>
      <c r="M14" s="65"/>
    </row>
    <row r="15" spans="1:13" x14ac:dyDescent="0.5">
      <c r="A15" s="356"/>
      <c r="B15" s="34"/>
      <c r="C15" s="34"/>
      <c r="D15" s="34"/>
      <c r="E15" s="66"/>
      <c r="F15" s="61"/>
      <c r="G15" s="173">
        <v>13</v>
      </c>
      <c r="H15" s="42" t="s">
        <v>154</v>
      </c>
      <c r="I15" s="42" t="s">
        <v>150</v>
      </c>
      <c r="J15" s="42">
        <v>250</v>
      </c>
      <c r="K15" s="47" t="s">
        <v>132</v>
      </c>
      <c r="L15" s="174"/>
      <c r="M15" s="65"/>
    </row>
    <row r="16" spans="1:13" x14ac:dyDescent="0.5">
      <c r="A16" s="357"/>
      <c r="B16" s="17"/>
      <c r="C16" s="17"/>
      <c r="D16" s="17"/>
      <c r="E16" s="68"/>
      <c r="F16" s="55"/>
      <c r="G16" s="67">
        <v>14</v>
      </c>
      <c r="H16" s="43" t="s">
        <v>155</v>
      </c>
      <c r="I16" s="43" t="s">
        <v>150</v>
      </c>
      <c r="J16" s="43">
        <v>500</v>
      </c>
      <c r="K16" s="48" t="s">
        <v>132</v>
      </c>
      <c r="L16" s="175" t="s">
        <v>133</v>
      </c>
      <c r="M16" s="65"/>
    </row>
    <row r="17" spans="1:13" ht="18.5" thickBot="1" x14ac:dyDescent="0.55000000000000004">
      <c r="A17" s="358"/>
      <c r="B17" s="69"/>
      <c r="C17" s="69"/>
      <c r="D17" s="69"/>
      <c r="E17" s="70"/>
      <c r="F17" s="55"/>
      <c r="G17" s="173">
        <v>15</v>
      </c>
      <c r="H17" s="42" t="s">
        <v>156</v>
      </c>
      <c r="I17" s="42" t="s">
        <v>150</v>
      </c>
      <c r="J17" s="42">
        <v>250</v>
      </c>
      <c r="K17" s="47" t="s">
        <v>132</v>
      </c>
      <c r="L17" s="174"/>
      <c r="M17" s="65"/>
    </row>
    <row r="18" spans="1:13" x14ac:dyDescent="0.5">
      <c r="A18" s="514"/>
      <c r="B18" s="515"/>
      <c r="C18" s="515"/>
      <c r="D18" s="515"/>
      <c r="E18" s="516"/>
      <c r="F18" s="55"/>
      <c r="G18" s="67">
        <v>16</v>
      </c>
      <c r="H18" s="43"/>
      <c r="I18" s="43"/>
      <c r="J18" s="43"/>
      <c r="K18" s="48"/>
      <c r="L18" s="175"/>
      <c r="M18" s="65"/>
    </row>
    <row r="19" spans="1:13" x14ac:dyDescent="0.5">
      <c r="A19" s="359"/>
      <c r="B19" s="9"/>
      <c r="C19" s="9"/>
      <c r="D19" s="9"/>
      <c r="E19" s="56"/>
      <c r="F19" s="55"/>
      <c r="G19" s="173">
        <v>17</v>
      </c>
      <c r="H19" s="42"/>
      <c r="I19" s="42"/>
      <c r="J19" s="42"/>
      <c r="K19" s="47"/>
      <c r="L19" s="174"/>
      <c r="M19" s="65"/>
    </row>
    <row r="20" spans="1:13" ht="18.5" thickBot="1" x14ac:dyDescent="0.55000000000000004">
      <c r="A20" s="360" t="s">
        <v>313</v>
      </c>
      <c r="B20" s="9"/>
      <c r="C20" s="9"/>
      <c r="D20" s="9"/>
      <c r="E20" s="56"/>
      <c r="F20" s="55"/>
      <c r="G20" s="67">
        <v>18</v>
      </c>
      <c r="H20" s="43"/>
      <c r="I20" s="43"/>
      <c r="J20" s="43"/>
      <c r="K20" s="48"/>
      <c r="L20" s="175"/>
      <c r="M20" s="57"/>
    </row>
    <row r="21" spans="1:13" ht="36" x14ac:dyDescent="0.5">
      <c r="A21" s="354" t="s">
        <v>157</v>
      </c>
      <c r="B21" s="50" t="s">
        <v>158</v>
      </c>
      <c r="C21" s="50" t="s">
        <v>122</v>
      </c>
      <c r="D21" s="51" t="s">
        <v>159</v>
      </c>
      <c r="E21" s="56"/>
      <c r="F21" s="55"/>
      <c r="G21" s="173">
        <v>19</v>
      </c>
      <c r="H21" s="42"/>
      <c r="I21" s="42"/>
      <c r="J21" s="42"/>
      <c r="K21" s="47"/>
      <c r="L21" s="174"/>
      <c r="M21" s="57"/>
    </row>
    <row r="22" spans="1:13" x14ac:dyDescent="0.5">
      <c r="A22" s="361" t="s">
        <v>160</v>
      </c>
      <c r="B22" s="11">
        <f>COUNTIF($I$3:$I$82, "T")</f>
        <v>8</v>
      </c>
      <c r="C22" s="12">
        <f>SUMIF($I$3:$I$82, "T", $J$3:$J$82)</f>
        <v>3000</v>
      </c>
      <c r="D22" s="52">
        <f>SUM(C22/C24)</f>
        <v>0.6</v>
      </c>
      <c r="E22" s="56"/>
      <c r="F22" s="55"/>
      <c r="G22" s="67">
        <v>20</v>
      </c>
      <c r="H22" s="43"/>
      <c r="I22" s="43"/>
      <c r="J22" s="43"/>
      <c r="K22" s="48"/>
      <c r="L22" s="175"/>
      <c r="M22" s="65"/>
    </row>
    <row r="23" spans="1:13" x14ac:dyDescent="0.5">
      <c r="A23" s="362" t="s">
        <v>161</v>
      </c>
      <c r="B23" s="13">
        <f>COUNTIF($I$3:$I$82, "S")</f>
        <v>7</v>
      </c>
      <c r="C23" s="14">
        <f>SUMIF($I$3:$I$82, "S", $J$3:$J$82)</f>
        <v>2000</v>
      </c>
      <c r="D23" s="53">
        <f>SUM(C23/C24)</f>
        <v>0.4</v>
      </c>
      <c r="E23" s="56"/>
      <c r="F23" s="55"/>
      <c r="G23" s="173">
        <v>21</v>
      </c>
      <c r="H23" s="42"/>
      <c r="I23" s="42"/>
      <c r="J23" s="42"/>
      <c r="K23" s="47"/>
      <c r="L23" s="174"/>
      <c r="M23" s="57"/>
    </row>
    <row r="24" spans="1:13" x14ac:dyDescent="0.5">
      <c r="A24" s="363" t="s">
        <v>53</v>
      </c>
      <c r="B24" s="18">
        <f>SUM(B22:B23)</f>
        <v>15</v>
      </c>
      <c r="C24" s="49">
        <f>SUM(C22:C23)</f>
        <v>5000</v>
      </c>
      <c r="D24" s="365">
        <f>SUM(D22:D23)</f>
        <v>1</v>
      </c>
      <c r="E24" s="56"/>
      <c r="F24" s="55"/>
      <c r="G24" s="67">
        <v>22</v>
      </c>
      <c r="H24" s="43"/>
      <c r="I24" s="43"/>
      <c r="J24" s="43"/>
      <c r="K24" s="48"/>
      <c r="L24" s="175"/>
      <c r="M24" s="57"/>
    </row>
    <row r="25" spans="1:13" ht="18.5" thickBot="1" x14ac:dyDescent="0.55000000000000004">
      <c r="A25" s="364" t="s">
        <v>162</v>
      </c>
      <c r="B25" s="54">
        <f>COUNTA($L$3:$L$82)</f>
        <v>9</v>
      </c>
      <c r="C25" s="54">
        <f>SUMIF($L$3:$L$82,"&lt;&gt;"&amp;"",$J$3:$J$82)</f>
        <v>3500</v>
      </c>
      <c r="D25" s="366">
        <f>SUM(C25/C24)</f>
        <v>0.7</v>
      </c>
      <c r="E25" s="56"/>
      <c r="F25" s="55"/>
      <c r="G25" s="173">
        <v>23</v>
      </c>
      <c r="H25" s="42"/>
      <c r="I25" s="42"/>
      <c r="J25" s="42"/>
      <c r="K25" s="47"/>
      <c r="L25" s="174"/>
      <c r="M25" s="57"/>
    </row>
    <row r="26" spans="1:13" x14ac:dyDescent="0.5">
      <c r="E26" s="56"/>
      <c r="F26" s="55"/>
      <c r="G26" s="67">
        <v>24</v>
      </c>
      <c r="H26" s="43"/>
      <c r="I26" s="43"/>
      <c r="J26" s="43"/>
      <c r="K26" s="48"/>
      <c r="L26" s="175"/>
      <c r="M26" s="57"/>
    </row>
    <row r="27" spans="1:13" x14ac:dyDescent="0.5">
      <c r="E27" s="56"/>
      <c r="F27" s="55"/>
      <c r="G27" s="173">
        <v>25</v>
      </c>
      <c r="H27" s="42"/>
      <c r="I27" s="42"/>
      <c r="J27" s="42"/>
      <c r="K27" s="47"/>
      <c r="L27" s="174"/>
      <c r="M27" s="57"/>
    </row>
    <row r="28" spans="1:13" x14ac:dyDescent="0.5">
      <c r="E28" s="56"/>
      <c r="F28" s="55"/>
      <c r="G28" s="67">
        <v>26</v>
      </c>
      <c r="H28" s="43"/>
      <c r="I28" s="43"/>
      <c r="J28" s="43"/>
      <c r="K28" s="48"/>
      <c r="L28" s="175"/>
      <c r="M28" s="57"/>
    </row>
    <row r="29" spans="1:13" x14ac:dyDescent="0.5">
      <c r="E29" s="56"/>
      <c r="F29" s="55"/>
      <c r="G29" s="173">
        <v>27</v>
      </c>
      <c r="H29" s="42"/>
      <c r="I29" s="42"/>
      <c r="J29" s="42"/>
      <c r="K29" s="47"/>
      <c r="L29" s="174"/>
      <c r="M29" s="57"/>
    </row>
    <row r="30" spans="1:13" x14ac:dyDescent="0.5">
      <c r="E30" s="56"/>
      <c r="F30" s="55"/>
      <c r="G30" s="67">
        <v>28</v>
      </c>
      <c r="H30" s="43"/>
      <c r="I30" s="43"/>
      <c r="J30" s="43"/>
      <c r="K30" s="48"/>
      <c r="L30" s="175"/>
      <c r="M30" s="57"/>
    </row>
    <row r="31" spans="1:13" x14ac:dyDescent="0.5">
      <c r="E31" s="56"/>
      <c r="F31" s="58"/>
      <c r="G31" s="173">
        <v>29</v>
      </c>
      <c r="H31" s="42"/>
      <c r="I31" s="42"/>
      <c r="J31" s="42"/>
      <c r="K31" s="47"/>
      <c r="L31" s="174"/>
      <c r="M31" s="57"/>
    </row>
    <row r="32" spans="1:13" x14ac:dyDescent="0.5">
      <c r="E32" s="56"/>
      <c r="F32" s="59"/>
      <c r="G32" s="67">
        <v>30</v>
      </c>
      <c r="H32" s="43"/>
      <c r="I32" s="43"/>
      <c r="J32" s="43"/>
      <c r="K32" s="48"/>
      <c r="L32" s="175"/>
      <c r="M32" s="57"/>
    </row>
    <row r="33" spans="5:13" x14ac:dyDescent="0.5">
      <c r="E33" s="56"/>
      <c r="F33" s="59"/>
      <c r="G33" s="173">
        <v>31</v>
      </c>
      <c r="H33" s="42"/>
      <c r="I33" s="42"/>
      <c r="J33" s="42"/>
      <c r="K33" s="47"/>
      <c r="L33" s="174"/>
      <c r="M33" s="57"/>
    </row>
    <row r="34" spans="5:13" x14ac:dyDescent="0.5">
      <c r="E34" s="56"/>
      <c r="F34" s="59"/>
      <c r="G34" s="67">
        <v>32</v>
      </c>
      <c r="H34" s="43"/>
      <c r="I34" s="43"/>
      <c r="J34" s="43"/>
      <c r="K34" s="48"/>
      <c r="L34" s="175"/>
      <c r="M34" s="57"/>
    </row>
    <row r="35" spans="5:13" x14ac:dyDescent="0.5">
      <c r="E35" s="56"/>
      <c r="F35" s="60"/>
      <c r="G35" s="173">
        <v>33</v>
      </c>
      <c r="H35" s="42"/>
      <c r="I35" s="42"/>
      <c r="J35" s="42"/>
      <c r="K35" s="47"/>
      <c r="L35" s="174"/>
      <c r="M35" s="57"/>
    </row>
    <row r="36" spans="5:13" x14ac:dyDescent="0.5">
      <c r="E36" s="56"/>
      <c r="F36" s="60"/>
      <c r="G36" s="67">
        <v>34</v>
      </c>
      <c r="H36" s="43"/>
      <c r="I36" s="43"/>
      <c r="J36" s="43"/>
      <c r="K36" s="48"/>
      <c r="L36" s="175"/>
      <c r="M36" s="57"/>
    </row>
    <row r="37" spans="5:13" x14ac:dyDescent="0.5">
      <c r="E37" s="56"/>
      <c r="F37" s="60"/>
      <c r="G37" s="173">
        <v>35</v>
      </c>
      <c r="H37" s="42"/>
      <c r="I37" s="42"/>
      <c r="J37" s="42"/>
      <c r="K37" s="47"/>
      <c r="L37" s="174"/>
      <c r="M37" s="57"/>
    </row>
    <row r="38" spans="5:13" x14ac:dyDescent="0.5">
      <c r="E38" s="56"/>
      <c r="F38" s="60"/>
      <c r="G38" s="67">
        <v>36</v>
      </c>
      <c r="H38" s="43"/>
      <c r="I38" s="43"/>
      <c r="J38" s="43"/>
      <c r="K38" s="48"/>
      <c r="L38" s="175"/>
      <c r="M38" s="57"/>
    </row>
    <row r="39" spans="5:13" x14ac:dyDescent="0.5">
      <c r="E39" s="56"/>
      <c r="F39" s="60"/>
      <c r="G39" s="173">
        <v>37</v>
      </c>
      <c r="H39" s="42"/>
      <c r="I39" s="42"/>
      <c r="J39" s="42"/>
      <c r="K39" s="47"/>
      <c r="L39" s="174"/>
      <c r="M39" s="57"/>
    </row>
    <row r="40" spans="5:13" x14ac:dyDescent="0.5">
      <c r="E40" s="56"/>
      <c r="F40" s="60"/>
      <c r="G40" s="67">
        <v>38</v>
      </c>
      <c r="H40" s="43"/>
      <c r="I40" s="43"/>
      <c r="J40" s="43"/>
      <c r="K40" s="48"/>
      <c r="L40" s="175"/>
      <c r="M40" s="57"/>
    </row>
    <row r="41" spans="5:13" x14ac:dyDescent="0.5">
      <c r="E41" s="56"/>
      <c r="F41" s="60"/>
      <c r="G41" s="173">
        <v>39</v>
      </c>
      <c r="H41" s="42"/>
      <c r="I41" s="42"/>
      <c r="J41" s="42"/>
      <c r="K41" s="47"/>
      <c r="L41" s="174"/>
      <c r="M41" s="57"/>
    </row>
    <row r="42" spans="5:13" x14ac:dyDescent="0.5">
      <c r="E42" s="56"/>
      <c r="F42" s="60"/>
      <c r="G42" s="67">
        <v>40</v>
      </c>
      <c r="H42" s="43"/>
      <c r="I42" s="43"/>
      <c r="J42" s="43"/>
      <c r="K42" s="48"/>
      <c r="L42" s="175"/>
      <c r="M42" s="57"/>
    </row>
    <row r="43" spans="5:13" x14ac:dyDescent="0.5">
      <c r="E43" s="56"/>
      <c r="F43" s="60"/>
      <c r="G43" s="173">
        <v>41</v>
      </c>
      <c r="H43" s="42"/>
      <c r="I43" s="42"/>
      <c r="J43" s="42"/>
      <c r="K43" s="47"/>
      <c r="L43" s="174"/>
      <c r="M43" s="57"/>
    </row>
    <row r="44" spans="5:13" x14ac:dyDescent="0.5">
      <c r="E44" s="56"/>
      <c r="F44" s="60"/>
      <c r="G44" s="67">
        <v>42</v>
      </c>
      <c r="H44" s="43"/>
      <c r="I44" s="43"/>
      <c r="J44" s="43"/>
      <c r="K44" s="48"/>
      <c r="L44" s="175"/>
      <c r="M44" s="57"/>
    </row>
    <row r="45" spans="5:13" x14ac:dyDescent="0.5">
      <c r="E45" s="56"/>
      <c r="F45" s="60"/>
      <c r="G45" s="173">
        <v>43</v>
      </c>
      <c r="H45" s="42"/>
      <c r="I45" s="42"/>
      <c r="J45" s="42"/>
      <c r="K45" s="47"/>
      <c r="L45" s="174"/>
      <c r="M45" s="57"/>
    </row>
    <row r="46" spans="5:13" x14ac:dyDescent="0.5">
      <c r="E46" s="56"/>
      <c r="F46" s="60"/>
      <c r="G46" s="67">
        <v>44</v>
      </c>
      <c r="H46" s="43"/>
      <c r="I46" s="43"/>
      <c r="J46" s="43"/>
      <c r="K46" s="48"/>
      <c r="L46" s="175"/>
      <c r="M46" s="57"/>
    </row>
    <row r="47" spans="5:13" x14ac:dyDescent="0.5">
      <c r="E47" s="56"/>
      <c r="F47" s="55"/>
      <c r="G47" s="173">
        <v>45</v>
      </c>
      <c r="H47" s="42"/>
      <c r="I47" s="42"/>
      <c r="J47" s="42"/>
      <c r="K47" s="47"/>
      <c r="L47" s="174"/>
      <c r="M47" s="57"/>
    </row>
    <row r="48" spans="5:13" x14ac:dyDescent="0.5">
      <c r="E48" s="56"/>
      <c r="F48" s="61"/>
      <c r="G48" s="67">
        <v>46</v>
      </c>
      <c r="H48" s="43"/>
      <c r="I48" s="43"/>
      <c r="J48" s="43"/>
      <c r="K48" s="48"/>
      <c r="L48" s="175"/>
      <c r="M48" s="57"/>
    </row>
    <row r="49" spans="5:13" x14ac:dyDescent="0.5">
      <c r="E49" s="56"/>
      <c r="F49" s="61"/>
      <c r="G49" s="173">
        <v>47</v>
      </c>
      <c r="H49" s="42"/>
      <c r="I49" s="42"/>
      <c r="J49" s="42"/>
      <c r="K49" s="47"/>
      <c r="L49" s="174"/>
      <c r="M49" s="57"/>
    </row>
    <row r="50" spans="5:13" x14ac:dyDescent="0.5">
      <c r="E50" s="56"/>
      <c r="F50" s="55"/>
      <c r="G50" s="67">
        <v>48</v>
      </c>
      <c r="H50" s="43"/>
      <c r="I50" s="43"/>
      <c r="J50" s="43"/>
      <c r="K50" s="48"/>
      <c r="L50" s="175"/>
      <c r="M50" s="57"/>
    </row>
    <row r="51" spans="5:13" x14ac:dyDescent="0.5">
      <c r="F51" s="55"/>
      <c r="G51" s="173">
        <v>49</v>
      </c>
      <c r="H51" s="42"/>
      <c r="I51" s="42"/>
      <c r="J51" s="42"/>
      <c r="K51" s="47"/>
      <c r="L51" s="174"/>
      <c r="M51" s="57"/>
    </row>
    <row r="52" spans="5:13" x14ac:dyDescent="0.5">
      <c r="F52" s="55"/>
      <c r="G52" s="67">
        <v>50</v>
      </c>
      <c r="H52" s="43"/>
      <c r="I52" s="43"/>
      <c r="J52" s="43"/>
      <c r="K52" s="48"/>
      <c r="L52" s="175"/>
      <c r="M52" s="57"/>
    </row>
    <row r="53" spans="5:13" x14ac:dyDescent="0.5">
      <c r="E53" s="56"/>
      <c r="F53" s="55"/>
      <c r="G53" s="173">
        <v>51</v>
      </c>
      <c r="H53" s="42"/>
      <c r="I53" s="42"/>
      <c r="J53" s="42"/>
      <c r="K53" s="47"/>
      <c r="L53" s="174"/>
      <c r="M53" s="57"/>
    </row>
    <row r="54" spans="5:13" x14ac:dyDescent="0.5">
      <c r="E54" s="56"/>
      <c r="F54" s="55"/>
      <c r="G54" s="67">
        <v>52</v>
      </c>
      <c r="H54" s="43"/>
      <c r="I54" s="43"/>
      <c r="J54" s="43"/>
      <c r="K54" s="48"/>
      <c r="L54" s="175"/>
      <c r="M54" s="57"/>
    </row>
    <row r="55" spans="5:13" x14ac:dyDescent="0.5">
      <c r="E55" s="56"/>
      <c r="F55" s="55"/>
      <c r="G55" s="173">
        <v>53</v>
      </c>
      <c r="H55" s="42"/>
      <c r="I55" s="42"/>
      <c r="J55" s="42"/>
      <c r="K55" s="47"/>
      <c r="L55" s="174"/>
      <c r="M55" s="57"/>
    </row>
    <row r="56" spans="5:13" x14ac:dyDescent="0.5">
      <c r="E56" s="56"/>
      <c r="F56" s="55"/>
      <c r="G56" s="67">
        <v>54</v>
      </c>
      <c r="H56" s="43"/>
      <c r="I56" s="43"/>
      <c r="J56" s="43"/>
      <c r="K56" s="48"/>
      <c r="L56" s="175"/>
      <c r="M56" s="57"/>
    </row>
    <row r="57" spans="5:13" x14ac:dyDescent="0.5">
      <c r="E57" s="56"/>
      <c r="F57" s="55"/>
      <c r="G57" s="173">
        <v>55</v>
      </c>
      <c r="H57" s="42"/>
      <c r="I57" s="42"/>
      <c r="J57" s="42"/>
      <c r="K57" s="47"/>
      <c r="L57" s="174"/>
      <c r="M57" s="57"/>
    </row>
    <row r="58" spans="5:13" x14ac:dyDescent="0.5">
      <c r="E58" s="56"/>
      <c r="F58" s="55"/>
      <c r="G58" s="67">
        <v>56</v>
      </c>
      <c r="H58" s="43"/>
      <c r="I58" s="43"/>
      <c r="J58" s="43"/>
      <c r="K58" s="48"/>
      <c r="L58" s="175"/>
      <c r="M58" s="57"/>
    </row>
    <row r="59" spans="5:13" x14ac:dyDescent="0.5">
      <c r="E59" s="56"/>
      <c r="F59" s="55"/>
      <c r="G59" s="173">
        <v>57</v>
      </c>
      <c r="H59" s="42"/>
      <c r="I59" s="42"/>
      <c r="J59" s="42"/>
      <c r="K59" s="47"/>
      <c r="L59" s="174"/>
      <c r="M59" s="57"/>
    </row>
    <row r="60" spans="5:13" x14ac:dyDescent="0.5">
      <c r="E60" s="56"/>
      <c r="F60" s="55"/>
      <c r="G60" s="67">
        <v>58</v>
      </c>
      <c r="H60" s="43"/>
      <c r="I60" s="43"/>
      <c r="J60" s="43"/>
      <c r="K60" s="48"/>
      <c r="L60" s="175"/>
      <c r="M60" s="57"/>
    </row>
    <row r="61" spans="5:13" x14ac:dyDescent="0.5">
      <c r="E61" s="56"/>
      <c r="F61" s="55"/>
      <c r="G61" s="173">
        <v>59</v>
      </c>
      <c r="H61" s="42"/>
      <c r="I61" s="42"/>
      <c r="J61" s="42"/>
      <c r="K61" s="47"/>
      <c r="L61" s="174"/>
      <c r="M61" s="57"/>
    </row>
    <row r="62" spans="5:13" x14ac:dyDescent="0.5">
      <c r="E62" s="56"/>
      <c r="F62" s="55"/>
      <c r="G62" s="67">
        <v>60</v>
      </c>
      <c r="H62" s="43"/>
      <c r="I62" s="43"/>
      <c r="J62" s="43"/>
      <c r="K62" s="48"/>
      <c r="L62" s="175"/>
      <c r="M62" s="57"/>
    </row>
    <row r="63" spans="5:13" x14ac:dyDescent="0.5">
      <c r="E63" s="56"/>
      <c r="F63" s="55"/>
      <c r="G63" s="173">
        <v>61</v>
      </c>
      <c r="H63" s="42"/>
      <c r="I63" s="42"/>
      <c r="J63" s="42"/>
      <c r="K63" s="47"/>
      <c r="L63" s="174"/>
      <c r="M63" s="57"/>
    </row>
    <row r="64" spans="5:13" x14ac:dyDescent="0.5">
      <c r="E64" s="56"/>
      <c r="F64" s="55"/>
      <c r="G64" s="67">
        <v>62</v>
      </c>
      <c r="H64" s="43"/>
      <c r="I64" s="43"/>
      <c r="J64" s="43"/>
      <c r="K64" s="48"/>
      <c r="L64" s="175"/>
      <c r="M64" s="57"/>
    </row>
    <row r="65" spans="5:13" x14ac:dyDescent="0.5">
      <c r="E65" s="56"/>
      <c r="F65" s="64"/>
      <c r="G65" s="173">
        <v>63</v>
      </c>
      <c r="H65" s="42"/>
      <c r="I65" s="42"/>
      <c r="J65" s="42"/>
      <c r="K65" s="47"/>
      <c r="L65" s="174"/>
      <c r="M65" s="57"/>
    </row>
    <row r="66" spans="5:13" x14ac:dyDescent="0.5">
      <c r="E66" s="56"/>
      <c r="F66" s="63"/>
      <c r="G66" s="67">
        <v>64</v>
      </c>
      <c r="H66" s="43"/>
      <c r="I66" s="43"/>
      <c r="J66" s="43"/>
      <c r="K66" s="48"/>
      <c r="L66" s="175"/>
      <c r="M66" s="57"/>
    </row>
    <row r="67" spans="5:13" x14ac:dyDescent="0.5">
      <c r="E67" s="56"/>
      <c r="F67" s="55"/>
      <c r="G67" s="173">
        <v>65</v>
      </c>
      <c r="H67" s="42"/>
      <c r="I67" s="42"/>
      <c r="J67" s="42"/>
      <c r="K67" s="47"/>
      <c r="L67" s="174"/>
      <c r="M67" s="57"/>
    </row>
    <row r="68" spans="5:13" x14ac:dyDescent="0.5">
      <c r="F68" s="64"/>
      <c r="G68" s="67">
        <v>66</v>
      </c>
      <c r="H68" s="43"/>
      <c r="I68" s="43"/>
      <c r="J68" s="43"/>
      <c r="K68" s="48"/>
      <c r="L68" s="175"/>
      <c r="M68" s="57"/>
    </row>
    <row r="69" spans="5:13" x14ac:dyDescent="0.5">
      <c r="F69" s="63"/>
      <c r="G69" s="173">
        <v>67</v>
      </c>
      <c r="H69" s="42"/>
      <c r="I69" s="42"/>
      <c r="J69" s="42"/>
      <c r="K69" s="47"/>
      <c r="L69" s="174"/>
      <c r="M69" s="57"/>
    </row>
    <row r="70" spans="5:13" x14ac:dyDescent="0.5">
      <c r="E70" s="56"/>
      <c r="F70" s="55"/>
      <c r="G70" s="67">
        <v>68</v>
      </c>
      <c r="H70" s="43"/>
      <c r="I70" s="43"/>
      <c r="J70" s="43"/>
      <c r="K70" s="48"/>
      <c r="L70" s="175"/>
      <c r="M70" s="57"/>
    </row>
    <row r="71" spans="5:13" x14ac:dyDescent="0.5">
      <c r="F71" s="61"/>
      <c r="G71" s="173">
        <v>69</v>
      </c>
      <c r="H71" s="42"/>
      <c r="I71" s="42"/>
      <c r="J71" s="42"/>
      <c r="K71" s="47"/>
      <c r="L71" s="174"/>
      <c r="M71" s="57"/>
    </row>
    <row r="72" spans="5:13" x14ac:dyDescent="0.5">
      <c r="F72" s="61"/>
      <c r="G72" s="67">
        <v>70</v>
      </c>
      <c r="H72" s="43"/>
      <c r="I72" s="43"/>
      <c r="J72" s="43"/>
      <c r="K72" s="48"/>
      <c r="L72" s="175"/>
      <c r="M72" s="57"/>
    </row>
    <row r="73" spans="5:13" x14ac:dyDescent="0.5">
      <c r="E73" s="56"/>
      <c r="F73" s="61"/>
      <c r="G73" s="173">
        <v>71</v>
      </c>
      <c r="H73" s="42"/>
      <c r="I73" s="42"/>
      <c r="J73" s="42"/>
      <c r="K73" s="47"/>
      <c r="L73" s="174"/>
      <c r="M73" s="57"/>
    </row>
    <row r="74" spans="5:13" x14ac:dyDescent="0.5">
      <c r="F74" s="61"/>
      <c r="G74" s="67">
        <v>72</v>
      </c>
      <c r="H74" s="43"/>
      <c r="I74" s="43"/>
      <c r="J74" s="43"/>
      <c r="K74" s="48"/>
      <c r="L74" s="175"/>
      <c r="M74" s="57"/>
    </row>
    <row r="75" spans="5:13" x14ac:dyDescent="0.5">
      <c r="F75" s="61"/>
      <c r="G75" s="173">
        <v>73</v>
      </c>
      <c r="H75" s="42"/>
      <c r="I75" s="42"/>
      <c r="J75" s="42"/>
      <c r="K75" s="47"/>
      <c r="L75" s="174"/>
      <c r="M75" s="57"/>
    </row>
    <row r="76" spans="5:13" x14ac:dyDescent="0.5">
      <c r="F76" s="61"/>
      <c r="G76" s="67">
        <v>74</v>
      </c>
      <c r="H76" s="43"/>
      <c r="I76" s="43"/>
      <c r="J76" s="43"/>
      <c r="K76" s="48"/>
      <c r="L76" s="175"/>
      <c r="M76" s="57"/>
    </row>
    <row r="77" spans="5:13" x14ac:dyDescent="0.5">
      <c r="F77" s="61"/>
      <c r="G77" s="173">
        <v>75</v>
      </c>
      <c r="H77" s="42"/>
      <c r="I77" s="42"/>
      <c r="J77" s="42"/>
      <c r="K77" s="47"/>
      <c r="L77" s="174"/>
      <c r="M77" s="57"/>
    </row>
    <row r="78" spans="5:13" x14ac:dyDescent="0.5">
      <c r="F78" s="61"/>
      <c r="G78" s="67">
        <v>76</v>
      </c>
      <c r="H78" s="43"/>
      <c r="I78" s="43"/>
      <c r="J78" s="43"/>
      <c r="K78" s="48"/>
      <c r="L78" s="175"/>
      <c r="M78" s="57"/>
    </row>
    <row r="79" spans="5:13" x14ac:dyDescent="0.5">
      <c r="F79" s="61"/>
      <c r="G79" s="173">
        <v>77</v>
      </c>
      <c r="H79" s="42"/>
      <c r="I79" s="42"/>
      <c r="J79" s="42"/>
      <c r="K79" s="47"/>
      <c r="L79" s="174"/>
      <c r="M79" s="57"/>
    </row>
    <row r="80" spans="5:13" x14ac:dyDescent="0.5">
      <c r="F80" s="61"/>
      <c r="G80" s="67">
        <v>78</v>
      </c>
      <c r="H80" s="43"/>
      <c r="I80" s="43"/>
      <c r="J80" s="43"/>
      <c r="K80" s="48"/>
      <c r="L80" s="175"/>
      <c r="M80" s="57"/>
    </row>
    <row r="81" spans="5:13" x14ac:dyDescent="0.5">
      <c r="F81" s="64"/>
      <c r="G81" s="173">
        <v>79</v>
      </c>
      <c r="H81" s="42"/>
      <c r="I81" s="42"/>
      <c r="J81" s="42"/>
      <c r="K81" s="47"/>
      <c r="L81" s="174"/>
      <c r="M81" s="57"/>
    </row>
    <row r="82" spans="5:13" ht="18.5" thickBot="1" x14ac:dyDescent="0.55000000000000004">
      <c r="F82" s="63"/>
      <c r="G82" s="176">
        <v>80</v>
      </c>
      <c r="H82" s="177"/>
      <c r="I82" s="177"/>
      <c r="J82" s="177"/>
      <c r="K82" s="178"/>
      <c r="L82" s="179"/>
      <c r="M82" s="57"/>
    </row>
    <row r="83" spans="5:13" x14ac:dyDescent="0.5">
      <c r="F83" s="61"/>
      <c r="I83" s="45"/>
      <c r="M83" s="57"/>
    </row>
    <row r="84" spans="5:13" x14ac:dyDescent="0.5">
      <c r="F84" s="61"/>
      <c r="M84" s="57"/>
    </row>
    <row r="85" spans="5:13" x14ac:dyDescent="0.5">
      <c r="F85" s="61"/>
      <c r="M85" s="57"/>
    </row>
    <row r="86" spans="5:13" x14ac:dyDescent="0.5">
      <c r="F86" s="55"/>
      <c r="M86" s="57"/>
    </row>
    <row r="87" spans="5:13" x14ac:dyDescent="0.5">
      <c r="F87" s="55"/>
      <c r="M87" s="57"/>
    </row>
    <row r="88" spans="5:13" x14ac:dyDescent="0.5">
      <c r="F88" s="55"/>
      <c r="M88" s="57"/>
    </row>
    <row r="89" spans="5:13" x14ac:dyDescent="0.5">
      <c r="E89" s="56"/>
      <c r="F89" s="55"/>
      <c r="M89" s="57"/>
    </row>
    <row r="90" spans="5:13" x14ac:dyDescent="0.5">
      <c r="E90" s="56"/>
      <c r="F90" s="55"/>
      <c r="M90" s="57"/>
    </row>
    <row r="91" spans="5:13" x14ac:dyDescent="0.5">
      <c r="E91" s="56"/>
      <c r="F91" s="55"/>
      <c r="M91" s="57"/>
    </row>
    <row r="92" spans="5:13" x14ac:dyDescent="0.5">
      <c r="E92" s="56"/>
      <c r="F92" s="55"/>
      <c r="M92" s="57"/>
    </row>
    <row r="93" spans="5:13" x14ac:dyDescent="0.5">
      <c r="E93" s="56"/>
      <c r="F93" s="55"/>
      <c r="M93" s="57"/>
    </row>
    <row r="94" spans="5:13" x14ac:dyDescent="0.5">
      <c r="E94" s="56"/>
      <c r="F94" s="55"/>
      <c r="M94" s="57"/>
    </row>
    <row r="95" spans="5:13" x14ac:dyDescent="0.5">
      <c r="E95" s="56"/>
      <c r="F95" s="55"/>
      <c r="M95" s="57"/>
    </row>
    <row r="96" spans="5:13" x14ac:dyDescent="0.5">
      <c r="E96" s="56"/>
      <c r="F96" s="55"/>
      <c r="M96" s="57"/>
    </row>
    <row r="97" spans="5:13" x14ac:dyDescent="0.5">
      <c r="E97" s="56"/>
      <c r="F97" s="55"/>
      <c r="M97" s="57"/>
    </row>
    <row r="98" spans="5:13" x14ac:dyDescent="0.5">
      <c r="E98" s="56"/>
      <c r="F98" s="55"/>
      <c r="M98" s="57"/>
    </row>
    <row r="99" spans="5:13" x14ac:dyDescent="0.5">
      <c r="E99" s="56"/>
      <c r="F99" s="55"/>
      <c r="M99" s="57"/>
    </row>
    <row r="100" spans="5:13" x14ac:dyDescent="0.5">
      <c r="E100" s="56"/>
      <c r="F100" s="55"/>
      <c r="M100" s="57"/>
    </row>
    <row r="101" spans="5:13" x14ac:dyDescent="0.5">
      <c r="E101" s="56"/>
      <c r="F101" s="55"/>
      <c r="M101" s="57"/>
    </row>
    <row r="102" spans="5:13" x14ac:dyDescent="0.5">
      <c r="E102" s="56"/>
      <c r="F102" s="55"/>
      <c r="M102" s="57"/>
    </row>
    <row r="103" spans="5:13" x14ac:dyDescent="0.5">
      <c r="E103" s="56"/>
      <c r="F103" s="55"/>
      <c r="M103" s="57"/>
    </row>
    <row r="104" spans="5:13" x14ac:dyDescent="0.5">
      <c r="E104" s="56"/>
      <c r="F104" s="55"/>
      <c r="M104" s="57"/>
    </row>
    <row r="105" spans="5:13" x14ac:dyDescent="0.5">
      <c r="E105" s="56"/>
      <c r="F105" s="55"/>
      <c r="M105" s="57"/>
    </row>
    <row r="106" spans="5:13" x14ac:dyDescent="0.5">
      <c r="E106" s="56"/>
      <c r="F106" s="55"/>
      <c r="M106" s="57"/>
    </row>
    <row r="107" spans="5:13" x14ac:dyDescent="0.5">
      <c r="E107" s="56"/>
      <c r="F107" s="55"/>
      <c r="M107" s="57"/>
    </row>
    <row r="108" spans="5:13" x14ac:dyDescent="0.5">
      <c r="E108" s="56"/>
      <c r="F108" s="55"/>
      <c r="M108" s="57"/>
    </row>
    <row r="109" spans="5:13" x14ac:dyDescent="0.5">
      <c r="E109" s="56"/>
      <c r="F109" s="55"/>
      <c r="M109" s="57"/>
    </row>
    <row r="110" spans="5:13" x14ac:dyDescent="0.5">
      <c r="E110" s="56"/>
      <c r="F110" s="55"/>
      <c r="M110" s="57"/>
    </row>
    <row r="111" spans="5:13" x14ac:dyDescent="0.5">
      <c r="E111" s="56"/>
      <c r="F111" s="55"/>
      <c r="M111" s="57"/>
    </row>
    <row r="112" spans="5:13" x14ac:dyDescent="0.5">
      <c r="E112" s="56"/>
      <c r="F112" s="55"/>
      <c r="M112" s="57"/>
    </row>
    <row r="113" spans="5:13" x14ac:dyDescent="0.5">
      <c r="E113" s="56"/>
      <c r="F113" s="55"/>
      <c r="M113" s="57"/>
    </row>
    <row r="114" spans="5:13" x14ac:dyDescent="0.5">
      <c r="E114" s="56"/>
      <c r="F114" s="55"/>
      <c r="M114" s="57"/>
    </row>
    <row r="115" spans="5:13" x14ac:dyDescent="0.5">
      <c r="E115" s="56"/>
      <c r="F115" s="55"/>
      <c r="M115" s="57"/>
    </row>
    <row r="116" spans="5:13" x14ac:dyDescent="0.5">
      <c r="E116" s="56"/>
      <c r="F116" s="55"/>
      <c r="M116" s="57"/>
    </row>
    <row r="117" spans="5:13" x14ac:dyDescent="0.5">
      <c r="E117" s="56"/>
      <c r="F117" s="55"/>
      <c r="M117" s="57"/>
    </row>
    <row r="118" spans="5:13" x14ac:dyDescent="0.5">
      <c r="E118" s="56"/>
      <c r="F118" s="55"/>
      <c r="M118" s="57"/>
    </row>
    <row r="119" spans="5:13" x14ac:dyDescent="0.5">
      <c r="E119" s="56"/>
      <c r="F119" s="55"/>
      <c r="M119" s="57"/>
    </row>
    <row r="120" spans="5:13" x14ac:dyDescent="0.5">
      <c r="E120" s="56"/>
      <c r="F120" s="55"/>
      <c r="M120" s="57"/>
    </row>
    <row r="121" spans="5:13" x14ac:dyDescent="0.5">
      <c r="E121" s="56"/>
      <c r="F121" s="55"/>
      <c r="M121" s="57"/>
    </row>
    <row r="122" spans="5:13" x14ac:dyDescent="0.5">
      <c r="E122" s="56"/>
      <c r="F122" s="55"/>
      <c r="M122" s="57"/>
    </row>
    <row r="123" spans="5:13" x14ac:dyDescent="0.5">
      <c r="E123" s="56"/>
      <c r="F123" s="55"/>
      <c r="M123" s="57"/>
    </row>
    <row r="124" spans="5:13" x14ac:dyDescent="0.5">
      <c r="E124" s="56"/>
      <c r="F124" s="55"/>
      <c r="M124" s="57"/>
    </row>
    <row r="125" spans="5:13" x14ac:dyDescent="0.5">
      <c r="E125" s="56"/>
      <c r="F125" s="55"/>
      <c r="M125" s="57"/>
    </row>
    <row r="126" spans="5:13" x14ac:dyDescent="0.5">
      <c r="E126" s="56"/>
      <c r="F126" s="55"/>
      <c r="M126" s="57"/>
    </row>
    <row r="127" spans="5:13" x14ac:dyDescent="0.5">
      <c r="E127" s="56"/>
      <c r="F127" s="55"/>
      <c r="M127" s="57"/>
    </row>
    <row r="128" spans="5:13" x14ac:dyDescent="0.5">
      <c r="E128" s="56"/>
      <c r="F128" s="55"/>
      <c r="M128" s="57"/>
    </row>
    <row r="129" spans="5:13" x14ac:dyDescent="0.5">
      <c r="E129" s="56"/>
      <c r="F129" s="55"/>
      <c r="M129" s="57"/>
    </row>
    <row r="130" spans="5:13" x14ac:dyDescent="0.5">
      <c r="E130" s="56"/>
      <c r="F130" s="55"/>
      <c r="M130" s="57"/>
    </row>
    <row r="131" spans="5:13" x14ac:dyDescent="0.5">
      <c r="E131" s="56"/>
      <c r="F131" s="55"/>
      <c r="M131" s="57"/>
    </row>
    <row r="132" spans="5:13" x14ac:dyDescent="0.5">
      <c r="E132" s="56"/>
      <c r="F132" s="55"/>
      <c r="M132" s="57"/>
    </row>
    <row r="133" spans="5:13" x14ac:dyDescent="0.5">
      <c r="E133" s="56"/>
      <c r="F133" s="55"/>
      <c r="M133" s="57"/>
    </row>
    <row r="134" spans="5:13" x14ac:dyDescent="0.5">
      <c r="E134" s="56"/>
      <c r="F134" s="55"/>
      <c r="M134" s="57"/>
    </row>
    <row r="135" spans="5:13" x14ac:dyDescent="0.5">
      <c r="E135" s="56"/>
      <c r="F135" s="55"/>
      <c r="M135" s="57"/>
    </row>
    <row r="136" spans="5:13" x14ac:dyDescent="0.5">
      <c r="E136" s="56"/>
      <c r="F136" s="55"/>
      <c r="M136" s="57"/>
    </row>
    <row r="137" spans="5:13" x14ac:dyDescent="0.5">
      <c r="E137" s="56"/>
      <c r="F137" s="55"/>
      <c r="M137" s="57"/>
    </row>
    <row r="138" spans="5:13" x14ac:dyDescent="0.5">
      <c r="E138" s="56"/>
      <c r="F138" s="55"/>
      <c r="M138" s="57"/>
    </row>
    <row r="139" spans="5:13" x14ac:dyDescent="0.5">
      <c r="E139" s="56"/>
      <c r="F139" s="55"/>
      <c r="M139" s="57"/>
    </row>
    <row r="140" spans="5:13" x14ac:dyDescent="0.5">
      <c r="E140" s="56"/>
      <c r="F140" s="55"/>
      <c r="M140" s="57"/>
    </row>
    <row r="141" spans="5:13" x14ac:dyDescent="0.5">
      <c r="E141" s="56"/>
      <c r="F141" s="55"/>
      <c r="M141" s="57"/>
    </row>
    <row r="142" spans="5:13" x14ac:dyDescent="0.5">
      <c r="E142" s="56"/>
      <c r="F142" s="55"/>
      <c r="M142" s="57"/>
    </row>
    <row r="143" spans="5:13" x14ac:dyDescent="0.5">
      <c r="E143" s="56"/>
      <c r="F143" s="55"/>
      <c r="M143" s="57"/>
    </row>
    <row r="144" spans="5:13" x14ac:dyDescent="0.5">
      <c r="E144" s="56"/>
      <c r="F144" s="55"/>
      <c r="M144" s="57"/>
    </row>
    <row r="145" spans="5:13" x14ac:dyDescent="0.5">
      <c r="E145" s="56"/>
      <c r="F145" s="55"/>
      <c r="M145" s="57"/>
    </row>
    <row r="146" spans="5:13" x14ac:dyDescent="0.5">
      <c r="E146" s="56"/>
      <c r="F146" s="55"/>
      <c r="M146" s="57"/>
    </row>
    <row r="147" spans="5:13" x14ac:dyDescent="0.5">
      <c r="E147" s="56"/>
      <c r="F147" s="55"/>
      <c r="M147" s="57"/>
    </row>
    <row r="148" spans="5:13" x14ac:dyDescent="0.5">
      <c r="E148" s="56"/>
      <c r="F148" s="55"/>
      <c r="M148" s="57"/>
    </row>
    <row r="149" spans="5:13" x14ac:dyDescent="0.5">
      <c r="E149" s="56"/>
      <c r="F149" s="55"/>
      <c r="M149" s="57"/>
    </row>
    <row r="150" spans="5:13" x14ac:dyDescent="0.5">
      <c r="E150" s="56"/>
      <c r="M150" s="57"/>
    </row>
    <row r="151" spans="5:13" x14ac:dyDescent="0.5">
      <c r="E151" s="56"/>
      <c r="M151" s="57"/>
    </row>
    <row r="152" spans="5:13" x14ac:dyDescent="0.5">
      <c r="E152" s="56"/>
      <c r="M152" s="57"/>
    </row>
    <row r="153" spans="5:13" x14ac:dyDescent="0.5">
      <c r="M153" s="57"/>
    </row>
    <row r="154" spans="5:13" x14ac:dyDescent="0.5">
      <c r="M154" s="57"/>
    </row>
  </sheetData>
  <sheetProtection formatCells="0" insertRows="0"/>
  <mergeCells count="3">
    <mergeCell ref="A18:E18"/>
    <mergeCell ref="A1:E1"/>
    <mergeCell ref="G1:L1"/>
  </mergeCells>
  <dataValidations count="2">
    <dataValidation type="list" allowBlank="1" showInputMessage="1" showErrorMessage="1" sqref="A3:A16" xr:uid="{974ACF58-A52B-4B58-85CB-258FF50E84BA}">
      <formula1>"Flora, Fauna, TEC"</formula1>
    </dataValidation>
    <dataValidation type="list" allowBlank="1" showInputMessage="1" showErrorMessage="1" sqref="I3:I82" xr:uid="{4FA778DE-9C72-4C94-8B9B-3976CAADEDF5}">
      <formula1>"T, S"</formula1>
    </dataValidation>
  </dataValidations>
  <pageMargins left="0.7" right="0.7" top="0.75" bottom="0.75" header="0.3" footer="0.3"/>
  <pageSetup paperSize="9" orientation="landscape" r:id="rId1"/>
  <headerFooter>
    <oddHeader>&amp;C&amp;"-,Bold"5 Co-benefits and Planting Areas</oddHeader>
    <oddFooter>&amp;CPlanting Plan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131E-A3E5-408D-8749-F614FD63FF28}">
  <sheetPr codeName="Sheet14">
    <tabColor rgb="FFFDEDDF"/>
  </sheetPr>
  <dimension ref="A1:AC48"/>
  <sheetViews>
    <sheetView zoomScale="75" zoomScaleNormal="75" zoomScalePageLayoutView="77" workbookViewId="0">
      <selection activeCell="G30" sqref="G30"/>
    </sheetView>
  </sheetViews>
  <sheetFormatPr defaultColWidth="8.7265625" defaultRowHeight="18" x14ac:dyDescent="0.35"/>
  <cols>
    <col min="1" max="1" width="63.36328125" style="27" customWidth="1"/>
    <col min="2" max="2" width="4.81640625" style="138" customWidth="1"/>
    <col min="3" max="3" width="4.81640625" style="137" customWidth="1"/>
    <col min="4" max="5" width="4" style="27" customWidth="1"/>
    <col min="6" max="6" width="4" style="136" customWidth="1"/>
    <col min="7" max="14" width="4" style="27" customWidth="1"/>
    <col min="15" max="15" width="4.54296875" style="27" customWidth="1"/>
    <col min="16" max="18" width="3.26953125" style="27" customWidth="1"/>
    <col min="19" max="19" width="4.36328125" style="27" customWidth="1"/>
    <col min="20" max="21" width="11" style="27" customWidth="1"/>
    <col min="30" max="16384" width="8.7265625" style="27"/>
  </cols>
  <sheetData>
    <row r="1" spans="1:29" ht="92.25" customHeight="1" thickBot="1" x14ac:dyDescent="0.4">
      <c r="A1" s="149" t="s">
        <v>163</v>
      </c>
      <c r="B1" s="521" t="s">
        <v>164</v>
      </c>
      <c r="C1" s="521"/>
      <c r="D1" s="521"/>
      <c r="E1" s="521"/>
      <c r="F1" s="521"/>
      <c r="G1" s="521"/>
      <c r="H1" s="521"/>
      <c r="I1" s="521"/>
      <c r="J1" s="521"/>
      <c r="K1" s="521"/>
      <c r="L1" s="521"/>
      <c r="M1" s="521"/>
      <c r="N1" s="521"/>
      <c r="O1" s="521"/>
      <c r="P1" s="521"/>
      <c r="Q1" s="521"/>
      <c r="R1" s="521"/>
      <c r="S1" s="521"/>
      <c r="V1" s="27"/>
      <c r="W1" s="27"/>
      <c r="X1" s="27"/>
      <c r="Y1" s="27"/>
      <c r="Z1" s="27"/>
      <c r="AA1" s="27"/>
      <c r="AB1" s="27"/>
      <c r="AC1" s="27"/>
    </row>
    <row r="2" spans="1:29" ht="22" customHeight="1" x14ac:dyDescent="0.35">
      <c r="A2" s="522" t="s">
        <v>316</v>
      </c>
      <c r="B2" s="523"/>
      <c r="C2" s="523"/>
      <c r="D2" s="523"/>
      <c r="E2" s="523"/>
      <c r="F2" s="523"/>
      <c r="G2" s="523"/>
      <c r="H2" s="523"/>
      <c r="I2" s="523"/>
      <c r="J2" s="523"/>
      <c r="K2" s="523"/>
      <c r="L2" s="523"/>
      <c r="M2" s="523"/>
      <c r="N2" s="523"/>
      <c r="O2" s="523"/>
      <c r="P2" s="523"/>
      <c r="Q2" s="523"/>
      <c r="R2" s="523"/>
      <c r="S2" s="524"/>
      <c r="V2" s="27"/>
      <c r="W2" s="27"/>
      <c r="X2" s="27"/>
      <c r="Y2" s="27"/>
      <c r="Z2" s="27"/>
      <c r="AA2" s="27"/>
      <c r="AB2" s="27"/>
      <c r="AC2" s="27"/>
    </row>
    <row r="3" spans="1:29" ht="19.5" x14ac:dyDescent="0.35">
      <c r="A3" s="289"/>
      <c r="B3" s="290">
        <v>1</v>
      </c>
      <c r="C3" s="291">
        <v>2</v>
      </c>
      <c r="D3" s="291">
        <v>3</v>
      </c>
      <c r="E3" s="292">
        <v>4</v>
      </c>
      <c r="F3" s="291">
        <v>5</v>
      </c>
      <c r="G3" s="291">
        <v>6</v>
      </c>
      <c r="H3" s="291">
        <v>7</v>
      </c>
      <c r="I3" s="291">
        <v>8</v>
      </c>
      <c r="J3" s="291">
        <v>9</v>
      </c>
      <c r="K3" s="291">
        <v>10</v>
      </c>
      <c r="L3" s="291">
        <v>11</v>
      </c>
      <c r="M3" s="291">
        <v>12</v>
      </c>
      <c r="N3" s="291">
        <v>13</v>
      </c>
      <c r="O3" s="291">
        <v>14</v>
      </c>
      <c r="P3" s="291">
        <v>15</v>
      </c>
      <c r="Q3" s="291">
        <v>16</v>
      </c>
      <c r="R3" s="291">
        <v>17</v>
      </c>
      <c r="S3" s="293">
        <v>18</v>
      </c>
      <c r="V3" s="27"/>
      <c r="W3" s="27"/>
      <c r="X3" s="27"/>
      <c r="Y3" s="27"/>
      <c r="Z3" s="27"/>
      <c r="AA3" s="27"/>
      <c r="AB3" s="27"/>
      <c r="AC3" s="27"/>
    </row>
    <row r="4" spans="1:29" x14ac:dyDescent="0.35">
      <c r="A4" s="314"/>
      <c r="B4" s="315"/>
      <c r="C4" s="316"/>
      <c r="D4" s="316"/>
      <c r="E4" s="316"/>
      <c r="F4" s="316"/>
      <c r="G4" s="316"/>
      <c r="H4" s="316"/>
      <c r="I4" s="316"/>
      <c r="J4" s="316"/>
      <c r="K4" s="316"/>
      <c r="L4" s="316"/>
      <c r="M4" s="316"/>
      <c r="N4" s="316"/>
      <c r="O4" s="316"/>
      <c r="P4" s="316"/>
      <c r="Q4" s="316"/>
      <c r="R4" s="316"/>
      <c r="S4" s="316"/>
      <c r="V4" s="27"/>
      <c r="W4" s="27"/>
      <c r="X4" s="27"/>
      <c r="Y4" s="27"/>
      <c r="Z4" s="27"/>
      <c r="AA4" s="27"/>
      <c r="AB4" s="27"/>
      <c r="AC4" s="27"/>
    </row>
    <row r="5" spans="1:29" ht="20.5" customHeight="1" thickBot="1" x14ac:dyDescent="0.4">
      <c r="A5" s="317" t="s">
        <v>165</v>
      </c>
      <c r="B5" s="318"/>
      <c r="C5" s="319"/>
      <c r="D5" s="319"/>
      <c r="E5" s="319"/>
      <c r="F5" s="319"/>
      <c r="G5" s="319"/>
      <c r="H5" s="319"/>
      <c r="I5" s="319"/>
      <c r="J5" s="319"/>
      <c r="K5" s="319"/>
      <c r="L5" s="319"/>
      <c r="M5" s="319"/>
      <c r="N5" s="319"/>
      <c r="O5" s="319"/>
      <c r="P5" s="319"/>
      <c r="Q5" s="319"/>
      <c r="R5" s="319"/>
      <c r="S5" s="320"/>
      <c r="V5" s="27"/>
      <c r="W5" s="27"/>
      <c r="X5" s="27"/>
      <c r="Y5" s="27"/>
      <c r="Z5" s="27"/>
      <c r="AA5" s="27"/>
      <c r="AB5" s="27"/>
      <c r="AC5" s="27"/>
    </row>
    <row r="6" spans="1:29" ht="20.5" customHeight="1" x14ac:dyDescent="0.35">
      <c r="A6" s="295" t="s">
        <v>166</v>
      </c>
      <c r="B6" s="145"/>
      <c r="D6" s="141"/>
      <c r="E6" s="141"/>
      <c r="F6" s="141"/>
      <c r="G6" s="141"/>
      <c r="H6" s="141"/>
      <c r="I6" s="141"/>
      <c r="J6" s="139"/>
      <c r="K6" s="139"/>
      <c r="L6" s="139"/>
      <c r="M6" s="139"/>
      <c r="N6" s="139"/>
      <c r="O6" s="139"/>
      <c r="P6" s="139"/>
      <c r="Q6" s="139"/>
      <c r="R6" s="139"/>
      <c r="S6" s="294"/>
      <c r="V6" s="27"/>
      <c r="W6" s="27"/>
      <c r="X6" s="27"/>
      <c r="Y6" s="27"/>
      <c r="Z6" s="27"/>
      <c r="AA6" s="27"/>
      <c r="AB6" s="27"/>
      <c r="AC6" s="27"/>
    </row>
    <row r="7" spans="1:29" ht="20.5" customHeight="1" x14ac:dyDescent="0.35">
      <c r="A7" s="296" t="s">
        <v>167</v>
      </c>
      <c r="B7" s="144"/>
      <c r="C7" s="142"/>
      <c r="D7" s="142"/>
      <c r="E7" s="142"/>
      <c r="F7" s="142"/>
      <c r="G7" s="142"/>
      <c r="H7" s="142"/>
      <c r="I7" s="142"/>
      <c r="J7" s="139"/>
      <c r="K7" s="139"/>
      <c r="L7" s="139"/>
      <c r="M7" s="139"/>
      <c r="N7" s="139"/>
      <c r="O7" s="139"/>
      <c r="P7" s="139"/>
      <c r="Q7" s="139"/>
      <c r="R7" s="139"/>
      <c r="S7" s="294"/>
      <c r="V7" s="27"/>
      <c r="W7" s="27"/>
      <c r="X7" s="27"/>
      <c r="Y7" s="27"/>
      <c r="Z7" s="27"/>
      <c r="AA7" s="27"/>
      <c r="AB7" s="27"/>
      <c r="AC7" s="27"/>
    </row>
    <row r="8" spans="1:29" ht="20.5" customHeight="1" x14ac:dyDescent="0.35">
      <c r="A8" s="296" t="s">
        <v>168</v>
      </c>
      <c r="B8" s="144"/>
      <c r="C8" s="139"/>
      <c r="D8" s="142"/>
      <c r="E8" s="142"/>
      <c r="F8" s="142"/>
      <c r="G8" s="142"/>
      <c r="H8" s="142"/>
      <c r="I8" s="142"/>
      <c r="J8" s="139"/>
      <c r="K8" s="139"/>
      <c r="L8" s="139"/>
      <c r="M8" s="139"/>
      <c r="N8" s="139"/>
      <c r="O8" s="139"/>
      <c r="P8" s="139"/>
      <c r="Q8" s="139"/>
      <c r="R8" s="139"/>
      <c r="S8" s="294"/>
      <c r="V8" s="27"/>
      <c r="W8" s="27"/>
      <c r="X8" s="27"/>
      <c r="Y8" s="27"/>
      <c r="Z8" s="27"/>
      <c r="AA8" s="27"/>
      <c r="AB8" s="27"/>
      <c r="AC8" s="27"/>
    </row>
    <row r="9" spans="1:29" ht="20.5" customHeight="1" x14ac:dyDescent="0.35">
      <c r="A9" s="296" t="s">
        <v>169</v>
      </c>
      <c r="B9" s="144"/>
      <c r="C9" s="139"/>
      <c r="D9" s="139"/>
      <c r="E9" s="139"/>
      <c r="F9" s="139"/>
      <c r="G9" s="139"/>
      <c r="H9" s="139"/>
      <c r="I9" s="139"/>
      <c r="J9" s="142"/>
      <c r="K9" s="139"/>
      <c r="L9" s="139"/>
      <c r="M9" s="139"/>
      <c r="N9" s="139"/>
      <c r="O9" s="139"/>
      <c r="P9" s="139"/>
      <c r="Q9" s="139"/>
      <c r="R9" s="139"/>
      <c r="S9" s="294"/>
      <c r="V9" s="27"/>
      <c r="W9" s="27"/>
      <c r="X9" s="27"/>
      <c r="Y9" s="27"/>
      <c r="Z9" s="27"/>
      <c r="AA9" s="27"/>
      <c r="AB9" s="27"/>
      <c r="AC9" s="27"/>
    </row>
    <row r="10" spans="1:29" ht="20.5" customHeight="1" thickBot="1" x14ac:dyDescent="0.4">
      <c r="A10" s="296" t="s">
        <v>170</v>
      </c>
      <c r="B10" s="144"/>
      <c r="C10" s="139"/>
      <c r="D10" s="139"/>
      <c r="E10" s="139"/>
      <c r="F10" s="139"/>
      <c r="G10" s="139"/>
      <c r="H10" s="139"/>
      <c r="I10" s="139"/>
      <c r="J10" s="139"/>
      <c r="K10" s="142"/>
      <c r="L10" s="142"/>
      <c r="M10" s="142"/>
      <c r="N10" s="142"/>
      <c r="O10" s="142"/>
      <c r="P10" s="142"/>
      <c r="Q10" s="142"/>
      <c r="R10" s="142"/>
      <c r="S10" s="297"/>
      <c r="V10" s="27"/>
      <c r="W10" s="27"/>
      <c r="X10" s="27"/>
      <c r="Y10" s="27"/>
      <c r="Z10" s="27"/>
      <c r="AA10" s="27"/>
      <c r="AB10" s="27"/>
      <c r="AC10" s="27"/>
    </row>
    <row r="11" spans="1:29" ht="20.5" customHeight="1" thickBot="1" x14ac:dyDescent="0.4">
      <c r="A11" s="298" t="s">
        <v>171</v>
      </c>
      <c r="B11" s="144"/>
      <c r="C11" s="139"/>
      <c r="D11" s="139"/>
      <c r="E11" s="139"/>
      <c r="F11" s="139"/>
      <c r="G11" s="139"/>
      <c r="H11" s="139"/>
      <c r="I11" s="139"/>
      <c r="J11" s="139"/>
      <c r="K11" s="139"/>
      <c r="L11" s="139"/>
      <c r="M11" s="139"/>
      <c r="N11" s="139"/>
      <c r="O11" s="139"/>
      <c r="P11" s="139"/>
      <c r="Q11" s="139"/>
      <c r="R11" s="139"/>
      <c r="S11" s="294"/>
      <c r="V11" s="27"/>
      <c r="W11" s="27"/>
      <c r="X11" s="27"/>
      <c r="Y11" s="27"/>
      <c r="Z11" s="27"/>
      <c r="AA11" s="27"/>
      <c r="AB11" s="27"/>
      <c r="AC11" s="27"/>
    </row>
    <row r="12" spans="1:29" ht="20.5" customHeight="1" x14ac:dyDescent="0.35">
      <c r="A12" s="299" t="s">
        <v>172</v>
      </c>
      <c r="B12" s="144"/>
      <c r="C12" s="139"/>
      <c r="D12" s="139"/>
      <c r="E12" s="139"/>
      <c r="F12" s="139"/>
      <c r="G12" s="139"/>
      <c r="H12" s="139"/>
      <c r="I12" s="139"/>
      <c r="J12" s="139"/>
      <c r="K12" s="139"/>
      <c r="L12" s="139"/>
      <c r="M12" s="139"/>
      <c r="N12" s="139"/>
      <c r="O12" s="139"/>
      <c r="P12" s="139"/>
      <c r="Q12" s="139"/>
      <c r="R12" s="219"/>
      <c r="S12" s="294"/>
      <c r="V12" s="27"/>
      <c r="W12" s="27"/>
      <c r="X12" s="27"/>
      <c r="Y12" s="27"/>
      <c r="Z12" s="27"/>
      <c r="AA12" s="27"/>
      <c r="AB12" s="27"/>
      <c r="AC12" s="27"/>
    </row>
    <row r="13" spans="1:29" ht="20.5" customHeight="1" x14ac:dyDescent="0.35">
      <c r="A13" s="300" t="s">
        <v>173</v>
      </c>
      <c r="B13" s="143"/>
      <c r="C13" s="146"/>
      <c r="D13" s="139"/>
      <c r="E13" s="139"/>
      <c r="F13" s="139"/>
      <c r="G13" s="139"/>
      <c r="H13" s="139"/>
      <c r="I13" s="139"/>
      <c r="J13" s="139"/>
      <c r="K13" s="139"/>
      <c r="L13" s="139"/>
      <c r="M13" s="139"/>
      <c r="N13" s="139"/>
      <c r="O13" s="139"/>
      <c r="P13" s="139"/>
      <c r="Q13" s="139"/>
      <c r="R13" s="139"/>
      <c r="S13" s="294"/>
      <c r="V13" s="27"/>
      <c r="W13" s="27"/>
      <c r="X13" s="27"/>
      <c r="Y13" s="27"/>
      <c r="Z13" s="27"/>
      <c r="AA13" s="27"/>
      <c r="AB13" s="27"/>
      <c r="AC13" s="27"/>
    </row>
    <row r="14" spans="1:29" ht="20.5" customHeight="1" x14ac:dyDescent="0.35">
      <c r="A14" s="301" t="s">
        <v>174</v>
      </c>
      <c r="B14" s="143"/>
      <c r="C14" s="146"/>
      <c r="D14" s="139"/>
      <c r="E14" s="139"/>
      <c r="F14" s="139"/>
      <c r="G14" s="139"/>
      <c r="H14" s="139"/>
      <c r="I14" s="139"/>
      <c r="J14" s="139"/>
      <c r="K14" s="139"/>
      <c r="L14" s="139"/>
      <c r="M14" s="139"/>
      <c r="N14" s="146"/>
      <c r="O14" s="139"/>
      <c r="P14" s="139"/>
      <c r="Q14" s="139"/>
      <c r="R14" s="139"/>
      <c r="S14" s="294"/>
      <c r="V14" s="27"/>
      <c r="W14" s="27"/>
      <c r="X14" s="27"/>
      <c r="Y14" s="27"/>
      <c r="Z14" s="27"/>
      <c r="AA14" s="27"/>
      <c r="AB14" s="27"/>
      <c r="AC14" s="27"/>
    </row>
    <row r="15" spans="1:29" ht="19" customHeight="1" x14ac:dyDescent="0.35">
      <c r="A15" s="301" t="s">
        <v>175</v>
      </c>
      <c r="B15" s="143"/>
      <c r="C15" s="146"/>
      <c r="D15" s="139"/>
      <c r="E15" s="139"/>
      <c r="F15" s="139"/>
      <c r="G15" s="139"/>
      <c r="H15" s="139"/>
      <c r="I15" s="139"/>
      <c r="J15" s="139"/>
      <c r="K15" s="139"/>
      <c r="L15" s="139"/>
      <c r="M15" s="139"/>
      <c r="N15" s="218"/>
      <c r="O15" s="139"/>
      <c r="P15" s="139"/>
      <c r="Q15" s="139"/>
      <c r="R15" s="139"/>
      <c r="S15" s="294"/>
      <c r="V15" s="27"/>
      <c r="W15" s="27"/>
      <c r="X15" s="27"/>
      <c r="Y15" s="27"/>
      <c r="Z15" s="27"/>
      <c r="AA15" s="27"/>
      <c r="AB15" s="27"/>
      <c r="AC15" s="27"/>
    </row>
    <row r="16" spans="1:29" ht="20.5" customHeight="1" x14ac:dyDescent="0.35">
      <c r="A16" s="301" t="s">
        <v>176</v>
      </c>
      <c r="B16" s="144"/>
      <c r="D16" s="139"/>
      <c r="E16" s="139"/>
      <c r="F16" s="147"/>
      <c r="G16" s="139"/>
      <c r="H16" s="139"/>
      <c r="I16" s="139"/>
      <c r="J16" s="139"/>
      <c r="K16" s="139"/>
      <c r="L16" s="139"/>
      <c r="M16" s="139"/>
      <c r="N16" s="139"/>
      <c r="O16" s="139"/>
      <c r="P16" s="139"/>
      <c r="Q16" s="139"/>
      <c r="R16" s="139"/>
      <c r="S16" s="294"/>
      <c r="V16" s="27"/>
      <c r="W16" s="27"/>
      <c r="X16" s="27"/>
      <c r="Y16" s="27"/>
      <c r="Z16" s="27"/>
      <c r="AA16" s="27"/>
      <c r="AB16" s="27"/>
      <c r="AC16" s="27"/>
    </row>
    <row r="17" spans="1:29" ht="20.5" customHeight="1" x14ac:dyDescent="0.35">
      <c r="A17" s="302" t="s">
        <v>177</v>
      </c>
      <c r="B17" s="144"/>
      <c r="C17" s="147" t="s">
        <v>50</v>
      </c>
      <c r="D17" s="139"/>
      <c r="E17" s="139"/>
      <c r="F17" s="139"/>
      <c r="G17" s="147"/>
      <c r="H17" s="139"/>
      <c r="I17" s="139"/>
      <c r="J17" s="139"/>
      <c r="K17" s="147"/>
      <c r="L17" s="139"/>
      <c r="M17" s="139"/>
      <c r="N17" s="139"/>
      <c r="O17" s="147"/>
      <c r="P17" s="139"/>
      <c r="Q17" s="147"/>
      <c r="R17" s="139"/>
      <c r="S17" s="294"/>
      <c r="V17" s="27"/>
      <c r="W17" s="27"/>
      <c r="X17" s="27"/>
      <c r="Y17" s="27"/>
      <c r="Z17" s="27"/>
      <c r="AA17" s="27"/>
      <c r="AB17" s="27"/>
      <c r="AC17" s="27"/>
    </row>
    <row r="18" spans="1:29" ht="20.5" customHeight="1" thickBot="1" x14ac:dyDescent="0.4">
      <c r="A18" s="303" t="s">
        <v>178</v>
      </c>
      <c r="B18" s="144"/>
      <c r="C18" s="139"/>
      <c r="D18" s="139"/>
      <c r="E18" s="139"/>
      <c r="F18" s="139"/>
      <c r="G18" s="139"/>
      <c r="H18" s="139"/>
      <c r="I18" s="139"/>
      <c r="J18" s="139"/>
      <c r="K18" s="139"/>
      <c r="L18" s="139"/>
      <c r="M18" s="139"/>
      <c r="N18" s="139"/>
      <c r="O18" s="186"/>
      <c r="P18" s="139"/>
      <c r="Q18" s="147"/>
      <c r="R18" s="139"/>
      <c r="S18" s="294"/>
      <c r="V18" s="27"/>
      <c r="W18" s="27"/>
      <c r="X18" s="27"/>
      <c r="Y18" s="27"/>
      <c r="Z18" s="27"/>
      <c r="AA18" s="27"/>
      <c r="AB18" s="27"/>
      <c r="AC18" s="27"/>
    </row>
    <row r="19" spans="1:29" ht="20.5" customHeight="1" thickBot="1" x14ac:dyDescent="0.4">
      <c r="A19" s="304" t="s">
        <v>179</v>
      </c>
      <c r="B19" s="144"/>
      <c r="C19" s="139"/>
      <c r="D19" s="139"/>
      <c r="E19" s="139"/>
      <c r="F19" s="139"/>
      <c r="G19" s="139"/>
      <c r="H19" s="139"/>
      <c r="I19" s="139"/>
      <c r="J19" s="139"/>
      <c r="K19" s="139"/>
      <c r="L19" s="139"/>
      <c r="M19" s="139"/>
      <c r="N19" s="139"/>
      <c r="O19" s="139"/>
      <c r="P19" s="139"/>
      <c r="Q19" s="139"/>
      <c r="R19" s="139"/>
      <c r="S19" s="294"/>
      <c r="V19" s="27"/>
      <c r="W19" s="27"/>
      <c r="X19" s="27"/>
      <c r="Y19" s="27"/>
      <c r="Z19" s="27"/>
      <c r="AA19" s="27"/>
      <c r="AB19" s="27"/>
      <c r="AC19" s="27"/>
    </row>
    <row r="20" spans="1:29" ht="20.5" customHeight="1" x14ac:dyDescent="0.35">
      <c r="A20" s="305" t="s">
        <v>180</v>
      </c>
      <c r="B20" s="216"/>
      <c r="C20" s="217"/>
      <c r="D20" s="139"/>
      <c r="E20" s="139"/>
      <c r="F20" s="139"/>
      <c r="G20" s="139"/>
      <c r="H20" s="139"/>
      <c r="I20" s="139"/>
      <c r="J20" s="139"/>
      <c r="K20" s="139"/>
      <c r="L20" s="139"/>
      <c r="M20" s="139"/>
      <c r="N20" s="139"/>
      <c r="O20" s="139"/>
      <c r="P20" s="139"/>
      <c r="Q20" s="139"/>
      <c r="R20" s="140"/>
      <c r="S20" s="294"/>
      <c r="V20" s="27"/>
      <c r="W20" s="27"/>
      <c r="X20" s="27"/>
      <c r="Y20" s="27"/>
      <c r="Z20" s="27"/>
      <c r="AA20" s="27"/>
      <c r="AB20" s="27"/>
      <c r="AC20" s="27"/>
    </row>
    <row r="21" spans="1:29" ht="20.5" customHeight="1" x14ac:dyDescent="0.35">
      <c r="A21" s="160" t="s">
        <v>181</v>
      </c>
      <c r="B21" s="144"/>
      <c r="C21" s="139"/>
      <c r="D21" s="139"/>
      <c r="E21" s="139"/>
      <c r="F21" s="139"/>
      <c r="G21" s="139"/>
      <c r="H21" s="139"/>
      <c r="I21" s="139"/>
      <c r="J21" s="139"/>
      <c r="K21" s="139"/>
      <c r="L21" s="139"/>
      <c r="M21" s="139"/>
      <c r="N21" s="139"/>
      <c r="O21" s="139"/>
      <c r="P21" s="139"/>
      <c r="Q21" s="139"/>
      <c r="R21" s="139"/>
      <c r="S21" s="306"/>
      <c r="V21" s="27"/>
      <c r="W21" s="27"/>
      <c r="X21" s="27"/>
      <c r="Y21" s="27"/>
      <c r="Z21" s="27"/>
      <c r="AA21" s="27"/>
      <c r="AB21" s="27"/>
      <c r="AC21" s="27"/>
    </row>
    <row r="22" spans="1:29" ht="20.5" customHeight="1" x14ac:dyDescent="0.35">
      <c r="A22" s="160" t="s">
        <v>182</v>
      </c>
      <c r="B22" s="143"/>
      <c r="C22" s="148">
        <v>1</v>
      </c>
      <c r="D22" s="139"/>
      <c r="E22" s="139"/>
      <c r="F22" s="139"/>
      <c r="G22" s="139"/>
      <c r="H22" s="139"/>
      <c r="I22" s="139"/>
      <c r="J22" s="139"/>
      <c r="K22" s="139"/>
      <c r="L22" s="139"/>
      <c r="M22" s="139"/>
      <c r="N22" s="139"/>
      <c r="O22" s="139"/>
      <c r="P22" s="188"/>
      <c r="Q22" s="190">
        <v>2</v>
      </c>
      <c r="R22" s="189"/>
      <c r="S22" s="307"/>
      <c r="V22" s="27"/>
      <c r="W22" s="27"/>
      <c r="X22" s="27"/>
      <c r="Y22" s="27"/>
      <c r="Z22" s="27"/>
      <c r="AA22" s="27"/>
      <c r="AB22" s="27"/>
      <c r="AC22" s="27"/>
    </row>
    <row r="23" spans="1:29" ht="20.5" customHeight="1" x14ac:dyDescent="0.35">
      <c r="A23" s="301" t="s">
        <v>183</v>
      </c>
      <c r="B23" s="143"/>
      <c r="C23" s="148">
        <v>1</v>
      </c>
      <c r="D23" s="139"/>
      <c r="E23" s="139"/>
      <c r="F23" s="139"/>
      <c r="G23" s="148">
        <v>2</v>
      </c>
      <c r="H23" s="139"/>
      <c r="I23" s="139"/>
      <c r="J23" s="139"/>
      <c r="K23" s="139"/>
      <c r="L23" s="139"/>
      <c r="M23" s="148">
        <v>3</v>
      </c>
      <c r="N23" s="139"/>
      <c r="O23" s="139"/>
      <c r="P23" s="139"/>
      <c r="Q23" s="139"/>
      <c r="R23" s="139"/>
      <c r="S23" s="308">
        <v>4</v>
      </c>
      <c r="V23" s="27"/>
      <c r="W23" s="27"/>
      <c r="X23" s="27"/>
      <c r="Y23" s="27"/>
      <c r="Z23" s="27"/>
      <c r="AA23" s="27"/>
      <c r="AB23" s="27"/>
      <c r="AC23" s="27"/>
    </row>
    <row r="24" spans="1:29" ht="20.5" customHeight="1" x14ac:dyDescent="0.35">
      <c r="A24" s="309" t="s">
        <v>184</v>
      </c>
      <c r="B24" s="310"/>
      <c r="C24" s="311"/>
      <c r="D24" s="311"/>
      <c r="E24" s="311"/>
      <c r="F24" s="311"/>
      <c r="G24" s="311"/>
      <c r="H24" s="311"/>
      <c r="I24" s="311"/>
      <c r="J24" s="311"/>
      <c r="K24" s="311"/>
      <c r="L24" s="311"/>
      <c r="M24" s="311"/>
      <c r="N24" s="312"/>
      <c r="O24" s="312"/>
      <c r="P24" s="312"/>
      <c r="Q24" s="312"/>
      <c r="R24" s="312"/>
      <c r="S24" s="313"/>
      <c r="V24" s="27"/>
      <c r="W24" s="27"/>
      <c r="X24" s="27"/>
      <c r="Y24" s="27"/>
      <c r="Z24" s="27"/>
      <c r="AA24" s="27"/>
      <c r="AB24" s="27"/>
      <c r="AC24" s="27"/>
    </row>
    <row r="25" spans="1:29" x14ac:dyDescent="0.35">
      <c r="V25" s="27"/>
      <c r="W25" s="27"/>
      <c r="X25" s="27"/>
      <c r="Y25" s="27"/>
      <c r="Z25" s="27"/>
      <c r="AA25" s="27"/>
      <c r="AB25" s="27"/>
      <c r="AC25" s="27"/>
    </row>
    <row r="26" spans="1:29" x14ac:dyDescent="0.35">
      <c r="V26" s="27"/>
      <c r="W26" s="27"/>
      <c r="X26" s="27"/>
      <c r="Y26" s="27"/>
      <c r="Z26" s="27"/>
      <c r="AA26" s="27"/>
      <c r="AB26" s="27"/>
      <c r="AC26" s="27"/>
    </row>
    <row r="27" spans="1:29" x14ac:dyDescent="0.35">
      <c r="V27" s="27"/>
      <c r="W27" s="27"/>
      <c r="X27" s="27"/>
      <c r="Y27" s="27"/>
      <c r="Z27" s="27"/>
      <c r="AA27" s="27"/>
      <c r="AB27" s="27"/>
      <c r="AC27" s="27"/>
    </row>
    <row r="28" spans="1:29" x14ac:dyDescent="0.35">
      <c r="V28" s="27"/>
      <c r="W28" s="27"/>
      <c r="X28" s="27"/>
      <c r="Y28" s="27"/>
      <c r="Z28" s="27"/>
      <c r="AA28" s="27"/>
      <c r="AB28" s="27"/>
      <c r="AC28" s="27"/>
    </row>
    <row r="29" spans="1:29" x14ac:dyDescent="0.35">
      <c r="V29" s="27"/>
      <c r="W29" s="27"/>
      <c r="X29" s="27"/>
      <c r="Y29" s="27"/>
      <c r="Z29" s="27"/>
      <c r="AA29" s="27"/>
      <c r="AB29" s="27"/>
      <c r="AC29" s="27"/>
    </row>
    <row r="30" spans="1:29" x14ac:dyDescent="0.35">
      <c r="V30" s="27"/>
      <c r="W30" s="27"/>
      <c r="X30" s="27"/>
      <c r="Y30" s="27"/>
      <c r="Z30" s="27"/>
      <c r="AA30" s="27"/>
      <c r="AB30" s="27"/>
      <c r="AC30" s="27"/>
    </row>
    <row r="31" spans="1:29" x14ac:dyDescent="0.35">
      <c r="V31" s="27"/>
      <c r="W31" s="27"/>
      <c r="X31" s="27"/>
      <c r="Y31" s="27"/>
      <c r="Z31" s="27"/>
      <c r="AA31" s="27"/>
      <c r="AB31" s="27"/>
      <c r="AC31" s="27"/>
    </row>
    <row r="32" spans="1:29" x14ac:dyDescent="0.35">
      <c r="V32" s="27"/>
      <c r="W32" s="27"/>
      <c r="X32" s="27"/>
      <c r="Y32" s="27"/>
      <c r="Z32" s="27"/>
      <c r="AA32" s="27"/>
      <c r="AB32" s="27"/>
      <c r="AC32" s="27"/>
    </row>
    <row r="33" spans="22:29" x14ac:dyDescent="0.35">
      <c r="V33" s="27"/>
      <c r="W33" s="27"/>
      <c r="X33" s="27"/>
      <c r="Y33" s="27"/>
      <c r="Z33" s="27"/>
      <c r="AA33" s="27"/>
      <c r="AB33" s="27"/>
      <c r="AC33" s="27"/>
    </row>
    <row r="34" spans="22:29" x14ac:dyDescent="0.35">
      <c r="V34" s="27"/>
      <c r="W34" s="27"/>
      <c r="X34" s="27"/>
      <c r="Y34" s="27"/>
      <c r="Z34" s="27"/>
      <c r="AA34" s="27"/>
      <c r="AB34" s="27"/>
      <c r="AC34" s="27"/>
    </row>
    <row r="35" spans="22:29" x14ac:dyDescent="0.35">
      <c r="V35" s="27"/>
      <c r="W35" s="27"/>
      <c r="X35" s="27"/>
      <c r="Y35" s="27"/>
      <c r="Z35" s="27"/>
      <c r="AA35" s="27"/>
      <c r="AB35" s="27"/>
      <c r="AC35" s="27"/>
    </row>
    <row r="36" spans="22:29" x14ac:dyDescent="0.35">
      <c r="V36" s="27"/>
      <c r="W36" s="27"/>
      <c r="X36" s="27"/>
      <c r="Y36" s="27"/>
      <c r="Z36" s="27"/>
      <c r="AA36" s="27"/>
      <c r="AB36" s="27"/>
      <c r="AC36" s="27"/>
    </row>
    <row r="37" spans="22:29" x14ac:dyDescent="0.35">
      <c r="V37" s="27"/>
      <c r="W37" s="27"/>
      <c r="X37" s="27"/>
      <c r="Y37" s="27"/>
      <c r="Z37" s="27"/>
      <c r="AA37" s="27"/>
      <c r="AB37" s="27"/>
      <c r="AC37" s="27"/>
    </row>
    <row r="38" spans="22:29" x14ac:dyDescent="0.35">
      <c r="V38" s="27"/>
      <c r="W38" s="27"/>
      <c r="X38" s="27"/>
      <c r="Y38" s="27"/>
      <c r="Z38" s="27"/>
      <c r="AA38" s="27"/>
      <c r="AB38" s="27"/>
      <c r="AC38" s="27"/>
    </row>
    <row r="39" spans="22:29" x14ac:dyDescent="0.35">
      <c r="V39" s="27"/>
      <c r="W39" s="27"/>
      <c r="X39" s="27"/>
      <c r="Y39" s="27"/>
      <c r="Z39" s="27"/>
      <c r="AA39" s="27"/>
      <c r="AB39" s="27"/>
      <c r="AC39" s="27"/>
    </row>
    <row r="40" spans="22:29" x14ac:dyDescent="0.35">
      <c r="V40" s="27"/>
      <c r="W40" s="27"/>
      <c r="X40" s="27"/>
      <c r="Y40" s="27"/>
      <c r="Z40" s="27"/>
      <c r="AA40" s="27"/>
      <c r="AB40" s="27"/>
      <c r="AC40" s="27"/>
    </row>
    <row r="41" spans="22:29" x14ac:dyDescent="0.35">
      <c r="V41" s="27"/>
      <c r="W41" s="27"/>
      <c r="X41" s="27"/>
      <c r="Y41" s="27"/>
      <c r="Z41" s="27"/>
      <c r="AA41" s="27"/>
      <c r="AB41" s="27"/>
      <c r="AC41" s="27"/>
    </row>
    <row r="42" spans="22:29" x14ac:dyDescent="0.35">
      <c r="V42" s="27"/>
      <c r="W42" s="27"/>
      <c r="X42" s="27"/>
      <c r="Y42" s="27"/>
      <c r="Z42" s="27"/>
      <c r="AA42" s="27"/>
      <c r="AB42" s="27"/>
      <c r="AC42" s="27"/>
    </row>
    <row r="43" spans="22:29" x14ac:dyDescent="0.35">
      <c r="V43" s="27"/>
      <c r="W43" s="27"/>
      <c r="X43" s="27"/>
      <c r="Y43" s="27"/>
      <c r="Z43" s="27"/>
      <c r="AA43" s="27"/>
      <c r="AB43" s="27"/>
      <c r="AC43" s="27"/>
    </row>
    <row r="44" spans="22:29" x14ac:dyDescent="0.35">
      <c r="V44" s="27"/>
      <c r="W44" s="27"/>
      <c r="X44" s="27"/>
      <c r="Y44" s="27"/>
      <c r="Z44" s="27"/>
      <c r="AA44" s="27"/>
      <c r="AB44" s="27"/>
      <c r="AC44" s="27"/>
    </row>
    <row r="45" spans="22:29" x14ac:dyDescent="0.35">
      <c r="V45" s="27"/>
      <c r="W45" s="27"/>
      <c r="X45" s="27"/>
      <c r="Y45" s="27"/>
      <c r="Z45" s="27"/>
      <c r="AA45" s="27"/>
      <c r="AB45" s="27"/>
      <c r="AC45" s="27"/>
    </row>
    <row r="46" spans="22:29" x14ac:dyDescent="0.35">
      <c r="V46" s="27"/>
      <c r="W46" s="27"/>
      <c r="X46" s="27"/>
      <c r="Y46" s="27"/>
      <c r="Z46" s="27"/>
      <c r="AA46" s="27"/>
      <c r="AB46" s="27"/>
      <c r="AC46" s="27"/>
    </row>
    <row r="47" spans="22:29" x14ac:dyDescent="0.35">
      <c r="V47" s="27"/>
      <c r="W47" s="27"/>
      <c r="X47" s="27"/>
      <c r="Y47" s="27"/>
      <c r="Z47" s="27"/>
      <c r="AA47" s="27"/>
      <c r="AB47" s="27"/>
      <c r="AC47" s="27"/>
    </row>
    <row r="48" spans="22:29" x14ac:dyDescent="0.35">
      <c r="V48" s="27"/>
      <c r="W48" s="27"/>
      <c r="X48" s="27"/>
      <c r="Y48" s="27"/>
      <c r="Z48" s="27"/>
      <c r="AA48" s="27"/>
      <c r="AB48" s="27"/>
      <c r="AC48" s="27"/>
    </row>
  </sheetData>
  <mergeCells count="2">
    <mergeCell ref="B1:S1"/>
    <mergeCell ref="A2:S2"/>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5D1E-539F-40C0-A641-F9636059D953}">
  <sheetPr codeName="Sheet6">
    <tabColor rgb="FFFFCE99"/>
  </sheetPr>
  <dimension ref="A1:BP23"/>
  <sheetViews>
    <sheetView showRuler="0" view="pageLayout" topLeftCell="V1" zoomScale="80" zoomScaleNormal="66" zoomScalePageLayoutView="80" workbookViewId="0">
      <selection activeCell="V2" sqref="V2:AP2"/>
    </sheetView>
  </sheetViews>
  <sheetFormatPr defaultColWidth="8.7265625" defaultRowHeight="18" x14ac:dyDescent="0.5"/>
  <cols>
    <col min="1" max="1" width="66.54296875" style="91" customWidth="1"/>
    <col min="2" max="21" width="3.36328125" style="1" customWidth="1"/>
    <col min="22" max="22" width="58.26953125" style="37" customWidth="1"/>
    <col min="23" max="42" width="3.81640625" style="1" customWidth="1"/>
    <col min="43" max="43" width="1.26953125" style="1" customWidth="1"/>
    <col min="44" max="44" width="23.81640625" style="37" customWidth="1"/>
    <col min="45" max="68" width="4.81640625" style="1" customWidth="1"/>
    <col min="69" max="16384" width="8.7265625" style="1"/>
  </cols>
  <sheetData>
    <row r="1" spans="1:68" ht="18" customHeight="1" x14ac:dyDescent="0.5">
      <c r="A1" s="525" t="s">
        <v>185</v>
      </c>
      <c r="B1" s="525"/>
      <c r="C1" s="525"/>
      <c r="D1" s="525"/>
      <c r="E1" s="525"/>
      <c r="F1" s="525"/>
      <c r="G1" s="525"/>
      <c r="H1" s="525"/>
      <c r="I1" s="525"/>
      <c r="J1" s="525"/>
      <c r="K1" s="525"/>
      <c r="L1" s="525"/>
      <c r="M1" s="525"/>
      <c r="N1" s="525"/>
      <c r="O1" s="525"/>
      <c r="P1" s="525"/>
      <c r="Q1" s="525"/>
      <c r="R1" s="525"/>
      <c r="S1" s="525"/>
      <c r="T1" s="525"/>
      <c r="U1" s="525"/>
      <c r="V1" s="526" t="s">
        <v>186</v>
      </c>
      <c r="W1" s="526"/>
      <c r="X1" s="526"/>
      <c r="Y1" s="526"/>
      <c r="Z1" s="526"/>
      <c r="AA1" s="526"/>
      <c r="AB1" s="526"/>
      <c r="AC1" s="526"/>
      <c r="AD1" s="526"/>
      <c r="AE1" s="526"/>
      <c r="AF1" s="526"/>
      <c r="AG1" s="526"/>
      <c r="AH1" s="526"/>
      <c r="AI1" s="526"/>
      <c r="AJ1" s="526"/>
      <c r="AK1" s="526"/>
      <c r="AL1" s="526"/>
      <c r="AM1" s="526"/>
      <c r="AN1" s="526"/>
      <c r="AO1" s="526"/>
      <c r="AP1" s="526"/>
    </row>
    <row r="2" spans="1:68" ht="18.5" thickBot="1" x14ac:dyDescent="0.55000000000000004">
      <c r="A2" s="527" t="s">
        <v>187</v>
      </c>
      <c r="B2" s="527"/>
      <c r="C2" s="527"/>
      <c r="D2" s="527"/>
      <c r="E2" s="527"/>
      <c r="F2" s="527"/>
      <c r="G2" s="527"/>
      <c r="H2" s="527"/>
      <c r="I2" s="527"/>
      <c r="J2" s="527"/>
      <c r="K2" s="527"/>
      <c r="L2" s="527"/>
      <c r="M2" s="527"/>
      <c r="N2" s="527"/>
      <c r="O2" s="527"/>
      <c r="P2" s="527"/>
      <c r="Q2" s="527"/>
      <c r="R2" s="527"/>
      <c r="S2" s="527"/>
      <c r="T2" s="527"/>
      <c r="U2" s="527"/>
      <c r="V2" s="493" t="s">
        <v>318</v>
      </c>
      <c r="W2" s="493"/>
      <c r="X2" s="493"/>
      <c r="Y2" s="493"/>
      <c r="Z2" s="493"/>
      <c r="AA2" s="493"/>
      <c r="AB2" s="493"/>
      <c r="AC2" s="493"/>
      <c r="AD2" s="493"/>
      <c r="AE2" s="493"/>
      <c r="AF2" s="493"/>
      <c r="AG2" s="493"/>
      <c r="AH2" s="493"/>
      <c r="AI2" s="493"/>
      <c r="AJ2" s="493"/>
      <c r="AK2" s="493"/>
      <c r="AL2" s="493"/>
      <c r="AM2" s="493"/>
      <c r="AN2" s="493"/>
      <c r="AO2" s="493"/>
      <c r="AP2" s="493"/>
      <c r="AR2" s="528" t="s">
        <v>317</v>
      </c>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row>
    <row r="3" spans="1:68" s="41" customFormat="1" ht="32" x14ac:dyDescent="0.45">
      <c r="A3" s="71" t="s">
        <v>188</v>
      </c>
      <c r="B3" s="538" t="s">
        <v>189</v>
      </c>
      <c r="C3" s="539"/>
      <c r="D3" s="539"/>
      <c r="E3" s="540"/>
      <c r="F3" s="538" t="s">
        <v>190</v>
      </c>
      <c r="G3" s="539"/>
      <c r="H3" s="539"/>
      <c r="I3" s="540"/>
      <c r="J3" s="538" t="s">
        <v>191</v>
      </c>
      <c r="K3" s="539"/>
      <c r="L3" s="539"/>
      <c r="M3" s="540"/>
      <c r="N3" s="538" t="s">
        <v>192</v>
      </c>
      <c r="O3" s="539"/>
      <c r="P3" s="539"/>
      <c r="Q3" s="540"/>
      <c r="R3" s="538" t="s">
        <v>193</v>
      </c>
      <c r="S3" s="539"/>
      <c r="T3" s="539"/>
      <c r="U3" s="540"/>
      <c r="V3" s="71" t="s">
        <v>308</v>
      </c>
      <c r="W3" s="72">
        <v>6</v>
      </c>
      <c r="X3" s="72">
        <v>7</v>
      </c>
      <c r="Y3" s="72">
        <v>8</v>
      </c>
      <c r="Z3" s="72">
        <v>9</v>
      </c>
      <c r="AA3" s="72">
        <v>10</v>
      </c>
      <c r="AB3" s="72">
        <v>11</v>
      </c>
      <c r="AC3" s="72">
        <v>12</v>
      </c>
      <c r="AD3" s="72">
        <v>13</v>
      </c>
      <c r="AE3" s="72">
        <v>14</v>
      </c>
      <c r="AF3" s="72">
        <v>15</v>
      </c>
      <c r="AG3" s="72">
        <v>16</v>
      </c>
      <c r="AH3" s="72">
        <v>17</v>
      </c>
      <c r="AI3" s="72">
        <v>18</v>
      </c>
      <c r="AJ3" s="72">
        <v>19</v>
      </c>
      <c r="AK3" s="72">
        <v>20</v>
      </c>
      <c r="AL3" s="72">
        <v>21</v>
      </c>
      <c r="AM3" s="72">
        <v>22</v>
      </c>
      <c r="AN3" s="72">
        <v>23</v>
      </c>
      <c r="AO3" s="72">
        <v>24</v>
      </c>
      <c r="AP3" s="72">
        <v>25</v>
      </c>
      <c r="AR3" s="73" t="s">
        <v>194</v>
      </c>
      <c r="AS3" s="530" t="s">
        <v>195</v>
      </c>
      <c r="AT3" s="530"/>
      <c r="AU3" s="530"/>
      <c r="AV3" s="531"/>
      <c r="AW3" s="529" t="s">
        <v>196</v>
      </c>
      <c r="AX3" s="530"/>
      <c r="AY3" s="530"/>
      <c r="AZ3" s="531"/>
      <c r="BA3" s="529" t="s">
        <v>197</v>
      </c>
      <c r="BB3" s="530"/>
      <c r="BC3" s="530"/>
      <c r="BD3" s="531"/>
      <c r="BE3" s="529" t="s">
        <v>198</v>
      </c>
      <c r="BF3" s="530"/>
      <c r="BG3" s="530"/>
      <c r="BH3" s="531"/>
      <c r="BI3" s="529" t="s">
        <v>199</v>
      </c>
      <c r="BJ3" s="530"/>
      <c r="BK3" s="530"/>
      <c r="BL3" s="531"/>
      <c r="BM3" s="529" t="s">
        <v>200</v>
      </c>
      <c r="BN3" s="530"/>
      <c r="BO3" s="530"/>
      <c r="BP3" s="532"/>
    </row>
    <row r="4" spans="1:68" s="41" customFormat="1" ht="18.5" thickBot="1" x14ac:dyDescent="0.5">
      <c r="A4" s="221" t="s">
        <v>201</v>
      </c>
      <c r="B4" s="75">
        <v>1</v>
      </c>
      <c r="C4" s="75">
        <v>2</v>
      </c>
      <c r="D4" s="75">
        <v>3</v>
      </c>
      <c r="E4" s="75">
        <v>4</v>
      </c>
      <c r="F4" s="75">
        <v>1</v>
      </c>
      <c r="G4" s="75">
        <v>2</v>
      </c>
      <c r="H4" s="75">
        <v>3</v>
      </c>
      <c r="I4" s="75">
        <v>4</v>
      </c>
      <c r="J4" s="75">
        <v>1</v>
      </c>
      <c r="K4" s="75">
        <v>2</v>
      </c>
      <c r="L4" s="75">
        <v>3</v>
      </c>
      <c r="M4" s="75">
        <v>4</v>
      </c>
      <c r="N4" s="75">
        <v>1</v>
      </c>
      <c r="O4" s="75">
        <v>2</v>
      </c>
      <c r="P4" s="75">
        <v>3</v>
      </c>
      <c r="Q4" s="75">
        <v>4</v>
      </c>
      <c r="R4" s="75">
        <v>1</v>
      </c>
      <c r="S4" s="75">
        <v>2</v>
      </c>
      <c r="T4" s="75">
        <v>3</v>
      </c>
      <c r="U4" s="75">
        <v>4</v>
      </c>
      <c r="V4" s="74" t="s">
        <v>202</v>
      </c>
      <c r="W4" s="259" t="s">
        <v>203</v>
      </c>
      <c r="X4" s="259" t="s">
        <v>204</v>
      </c>
      <c r="Y4" s="259" t="s">
        <v>205</v>
      </c>
      <c r="Z4" s="259" t="s">
        <v>206</v>
      </c>
      <c r="AA4" s="259" t="s">
        <v>207</v>
      </c>
      <c r="AB4" s="259" t="s">
        <v>208</v>
      </c>
      <c r="AC4" s="259" t="s">
        <v>209</v>
      </c>
      <c r="AD4" s="259" t="s">
        <v>210</v>
      </c>
      <c r="AE4" s="259" t="s">
        <v>211</v>
      </c>
      <c r="AF4" s="259" t="s">
        <v>212</v>
      </c>
      <c r="AG4" s="259" t="s">
        <v>213</v>
      </c>
      <c r="AH4" s="259" t="s">
        <v>214</v>
      </c>
      <c r="AI4" s="259" t="s">
        <v>215</v>
      </c>
      <c r="AJ4" s="259" t="s">
        <v>216</v>
      </c>
      <c r="AK4" s="259" t="s">
        <v>217</v>
      </c>
      <c r="AL4" s="259" t="s">
        <v>218</v>
      </c>
      <c r="AM4" s="259" t="s">
        <v>219</v>
      </c>
      <c r="AN4" s="259" t="s">
        <v>220</v>
      </c>
      <c r="AO4" s="259" t="s">
        <v>221</v>
      </c>
      <c r="AP4" s="76">
        <v>49</v>
      </c>
      <c r="AR4" s="77"/>
      <c r="AS4" s="78"/>
      <c r="AT4" s="78"/>
      <c r="AU4" s="78"/>
      <c r="AV4" s="79"/>
      <c r="AW4" s="80"/>
      <c r="AX4" s="78"/>
      <c r="AY4" s="78"/>
      <c r="AZ4" s="79"/>
      <c r="BA4" s="80"/>
      <c r="BB4" s="78"/>
      <c r="BC4" s="78"/>
      <c r="BD4" s="79"/>
      <c r="BE4" s="80"/>
      <c r="BF4" s="78"/>
      <c r="BG4" s="78"/>
      <c r="BH4" s="79"/>
      <c r="BI4" s="80"/>
      <c r="BJ4" s="78"/>
      <c r="BK4" s="78"/>
      <c r="BL4" s="79"/>
      <c r="BM4" s="80"/>
      <c r="BN4" s="78"/>
      <c r="BO4" s="78"/>
      <c r="BP4" s="81"/>
    </row>
    <row r="5" spans="1:68" s="41" customFormat="1" ht="18.5" thickBot="1" x14ac:dyDescent="0.5">
      <c r="A5" s="222" t="s">
        <v>222</v>
      </c>
      <c r="B5" s="280"/>
      <c r="C5" s="231"/>
      <c r="D5" s="231"/>
      <c r="E5" s="272"/>
      <c r="F5" s="230"/>
      <c r="G5" s="231"/>
      <c r="H5" s="231"/>
      <c r="I5" s="232"/>
      <c r="J5" s="230"/>
      <c r="K5" s="231"/>
      <c r="L5" s="231"/>
      <c r="M5" s="232"/>
      <c r="N5" s="230"/>
      <c r="O5" s="231"/>
      <c r="P5" s="231"/>
      <c r="Q5" s="260"/>
      <c r="R5" s="230"/>
      <c r="S5" s="231"/>
      <c r="T5" s="231"/>
      <c r="U5" s="272"/>
      <c r="V5" s="267" t="s">
        <v>222</v>
      </c>
      <c r="W5" s="220"/>
      <c r="X5" s="220"/>
      <c r="Y5" s="220"/>
      <c r="Z5" s="220"/>
      <c r="AA5" s="220"/>
      <c r="AB5" s="220"/>
      <c r="AC5" s="220"/>
      <c r="AD5" s="220"/>
      <c r="AE5" s="220"/>
      <c r="AF5" s="220"/>
      <c r="AG5" s="220"/>
      <c r="AH5" s="220"/>
      <c r="AI5" s="220"/>
      <c r="AJ5" s="220"/>
      <c r="AK5" s="220"/>
      <c r="AL5" s="220"/>
      <c r="AM5" s="220"/>
      <c r="AN5" s="220"/>
      <c r="AO5" s="220"/>
      <c r="AP5" s="254"/>
      <c r="AR5" s="77"/>
      <c r="AS5" s="78"/>
      <c r="AT5" s="78"/>
      <c r="AU5" s="78"/>
      <c r="AV5" s="79"/>
      <c r="AW5" s="80"/>
      <c r="AX5" s="78"/>
      <c r="AY5" s="78"/>
      <c r="AZ5" s="79"/>
      <c r="BA5" s="80"/>
      <c r="BB5" s="78"/>
      <c r="BC5" s="78"/>
      <c r="BD5" s="79"/>
      <c r="BE5" s="80"/>
      <c r="BF5" s="78"/>
      <c r="BG5" s="78"/>
      <c r="BH5" s="79"/>
      <c r="BI5" s="80"/>
      <c r="BJ5" s="78"/>
      <c r="BK5" s="78"/>
      <c r="BL5" s="79"/>
      <c r="BM5" s="80"/>
      <c r="BN5" s="78"/>
      <c r="BO5" s="78"/>
      <c r="BP5" s="81"/>
    </row>
    <row r="6" spans="1:68" s="41" customFormat="1" x14ac:dyDescent="0.45">
      <c r="A6" s="223" t="s">
        <v>223</v>
      </c>
      <c r="B6" s="281"/>
      <c r="C6" s="234"/>
      <c r="D6" s="282"/>
      <c r="E6" s="275"/>
      <c r="F6" s="233"/>
      <c r="G6" s="234"/>
      <c r="H6" s="234"/>
      <c r="I6" s="235"/>
      <c r="J6" s="233"/>
      <c r="K6" s="234"/>
      <c r="L6" s="234"/>
      <c r="M6" s="235"/>
      <c r="N6" s="233"/>
      <c r="O6" s="234"/>
      <c r="P6" s="234"/>
      <c r="Q6" s="261"/>
      <c r="R6" s="233"/>
      <c r="S6" s="234"/>
      <c r="T6" s="234"/>
      <c r="U6" s="273"/>
      <c r="V6" s="228" t="s">
        <v>224</v>
      </c>
      <c r="W6" s="255"/>
      <c r="X6" s="255"/>
      <c r="Y6" s="255"/>
      <c r="Z6" s="255"/>
      <c r="AA6" s="255"/>
      <c r="AB6" s="255"/>
      <c r="AC6" s="255"/>
      <c r="AD6" s="255"/>
      <c r="AE6" s="255"/>
      <c r="AF6" s="255"/>
      <c r="AG6" s="255"/>
      <c r="AH6" s="255"/>
      <c r="AI6" s="255"/>
      <c r="AJ6" s="255"/>
      <c r="AK6" s="255"/>
      <c r="AL6" s="255"/>
      <c r="AM6" s="255"/>
      <c r="AN6" s="255"/>
      <c r="AO6" s="255"/>
      <c r="AP6" s="255"/>
      <c r="AR6" s="77"/>
      <c r="AS6" s="78"/>
      <c r="AT6" s="78"/>
      <c r="AU6" s="78"/>
      <c r="AV6" s="79"/>
      <c r="AW6" s="80"/>
      <c r="AX6" s="78"/>
      <c r="AY6" s="78"/>
      <c r="AZ6" s="79"/>
      <c r="BA6" s="80"/>
      <c r="BB6" s="78"/>
      <c r="BC6" s="78"/>
      <c r="BD6" s="79"/>
      <c r="BE6" s="80"/>
      <c r="BF6" s="78"/>
      <c r="BG6" s="78"/>
      <c r="BH6" s="79"/>
      <c r="BI6" s="80"/>
      <c r="BJ6" s="78"/>
      <c r="BK6" s="78"/>
      <c r="BL6" s="79"/>
      <c r="BM6" s="80"/>
      <c r="BN6" s="78"/>
      <c r="BO6" s="78"/>
      <c r="BP6" s="81"/>
    </row>
    <row r="7" spans="1:68" ht="21.75" customHeight="1" x14ac:dyDescent="0.5">
      <c r="A7" s="224" t="s">
        <v>225</v>
      </c>
      <c r="B7" s="283"/>
      <c r="C7" s="237"/>
      <c r="D7" s="282"/>
      <c r="E7" s="275"/>
      <c r="F7" s="236"/>
      <c r="G7" s="237"/>
      <c r="H7" s="237"/>
      <c r="I7" s="238"/>
      <c r="J7" s="236"/>
      <c r="K7" s="237"/>
      <c r="L7" s="237"/>
      <c r="M7" s="238"/>
      <c r="N7" s="236"/>
      <c r="O7" s="237"/>
      <c r="P7" s="237"/>
      <c r="Q7" s="262"/>
      <c r="R7" s="236"/>
      <c r="S7" s="237"/>
      <c r="T7" s="237"/>
      <c r="U7" s="274"/>
      <c r="V7" s="268" t="s">
        <v>226</v>
      </c>
      <c r="W7" s="82"/>
      <c r="X7" s="82"/>
      <c r="Y7" s="82"/>
      <c r="Z7" s="82"/>
      <c r="AA7" s="82"/>
      <c r="AB7" s="82"/>
      <c r="AC7" s="82"/>
      <c r="AD7" s="82"/>
      <c r="AE7" s="82"/>
      <c r="AF7" s="82"/>
      <c r="AG7" s="82"/>
      <c r="AH7" s="82"/>
      <c r="AI7" s="82"/>
      <c r="AJ7" s="82"/>
      <c r="AK7" s="82"/>
      <c r="AL7" s="82"/>
      <c r="AM7" s="82"/>
      <c r="AN7" s="82"/>
      <c r="AO7" s="82"/>
      <c r="AP7" s="187"/>
      <c r="AR7" s="83" t="s">
        <v>227</v>
      </c>
      <c r="AS7" s="84" t="s">
        <v>228</v>
      </c>
      <c r="AT7" s="85" t="s">
        <v>229</v>
      </c>
      <c r="AU7" s="85" t="s">
        <v>230</v>
      </c>
      <c r="AV7" s="85" t="s">
        <v>231</v>
      </c>
      <c r="AW7" s="85" t="s">
        <v>228</v>
      </c>
      <c r="AX7" s="85" t="s">
        <v>229</v>
      </c>
      <c r="AY7" s="85" t="s">
        <v>230</v>
      </c>
      <c r="AZ7" s="85" t="s">
        <v>231</v>
      </c>
      <c r="BA7" s="85" t="s">
        <v>228</v>
      </c>
      <c r="BB7" s="85" t="s">
        <v>229</v>
      </c>
      <c r="BC7" s="85" t="s">
        <v>230</v>
      </c>
      <c r="BD7" s="85" t="s">
        <v>231</v>
      </c>
      <c r="BE7" s="85" t="s">
        <v>228</v>
      </c>
      <c r="BF7" s="85" t="s">
        <v>229</v>
      </c>
      <c r="BG7" s="85" t="s">
        <v>230</v>
      </c>
      <c r="BH7" s="85" t="s">
        <v>231</v>
      </c>
      <c r="BI7" s="85" t="s">
        <v>228</v>
      </c>
      <c r="BJ7" s="85" t="s">
        <v>229</v>
      </c>
      <c r="BK7" s="85" t="s">
        <v>230</v>
      </c>
      <c r="BL7" s="85" t="s">
        <v>231</v>
      </c>
      <c r="BM7" s="85" t="s">
        <v>228</v>
      </c>
      <c r="BN7" s="85" t="s">
        <v>229</v>
      </c>
      <c r="BO7" s="85" t="s">
        <v>230</v>
      </c>
      <c r="BP7" s="39" t="s">
        <v>231</v>
      </c>
    </row>
    <row r="8" spans="1:68" ht="24.65" customHeight="1" x14ac:dyDescent="0.5">
      <c r="A8" s="224" t="s">
        <v>232</v>
      </c>
      <c r="B8" s="283"/>
      <c r="C8" s="237"/>
      <c r="D8" s="282"/>
      <c r="E8" s="275"/>
      <c r="F8" s="236"/>
      <c r="G8" s="239"/>
      <c r="H8" s="237"/>
      <c r="I8" s="240"/>
      <c r="J8" s="236"/>
      <c r="K8" s="239"/>
      <c r="L8" s="237"/>
      <c r="M8" s="240"/>
      <c r="N8" s="236"/>
      <c r="O8" s="237"/>
      <c r="P8" s="237"/>
      <c r="Q8" s="263"/>
      <c r="R8" s="236"/>
      <c r="S8" s="237"/>
      <c r="T8" s="237"/>
      <c r="U8" s="275"/>
      <c r="V8" s="229"/>
      <c r="W8" s="82"/>
      <c r="X8" s="82"/>
      <c r="Y8" s="82"/>
      <c r="Z8" s="82"/>
      <c r="AA8" s="82"/>
      <c r="AB8" s="82"/>
      <c r="AC8" s="82"/>
      <c r="AD8" s="82"/>
      <c r="AE8" s="82"/>
      <c r="AF8" s="82"/>
      <c r="AG8" s="82"/>
      <c r="AH8" s="82"/>
      <c r="AI8" s="82"/>
      <c r="AJ8" s="82"/>
      <c r="AK8" s="82"/>
      <c r="AL8" s="82"/>
      <c r="AM8" s="82"/>
      <c r="AN8" s="82"/>
      <c r="AO8" s="82"/>
      <c r="AP8" s="187"/>
      <c r="AR8" s="86" t="s">
        <v>233</v>
      </c>
      <c r="AS8" s="40"/>
      <c r="AT8" s="40"/>
      <c r="AU8" s="40"/>
      <c r="AV8" s="40"/>
      <c r="AW8" s="40"/>
      <c r="AX8" s="40"/>
      <c r="AY8" s="40"/>
      <c r="AZ8" s="40"/>
      <c r="BA8" s="40"/>
      <c r="BB8" s="40"/>
      <c r="BC8" s="40"/>
      <c r="BD8" s="40"/>
      <c r="BE8" s="40"/>
      <c r="BF8" s="40"/>
      <c r="BG8" s="40"/>
      <c r="BH8" s="40"/>
      <c r="BI8" s="40"/>
      <c r="BJ8" s="40"/>
      <c r="BK8" s="40"/>
      <c r="BL8" s="40"/>
      <c r="BM8" s="40"/>
      <c r="BN8" s="40"/>
      <c r="BO8" s="40"/>
      <c r="BP8" s="87"/>
    </row>
    <row r="9" spans="1:68" ht="18.5" thickBot="1" x14ac:dyDescent="0.55000000000000004">
      <c r="A9" s="225" t="s">
        <v>234</v>
      </c>
      <c r="B9" s="284"/>
      <c r="C9" s="242"/>
      <c r="D9" s="242"/>
      <c r="E9" s="276"/>
      <c r="F9" s="241"/>
      <c r="G9" s="242"/>
      <c r="H9" s="242"/>
      <c r="I9" s="243"/>
      <c r="J9" s="241"/>
      <c r="K9" s="242"/>
      <c r="L9" s="242"/>
      <c r="M9" s="243"/>
      <c r="N9" s="241"/>
      <c r="O9" s="242"/>
      <c r="P9" s="242"/>
      <c r="Q9" s="256"/>
      <c r="R9" s="241"/>
      <c r="S9" s="242"/>
      <c r="T9" s="242"/>
      <c r="U9" s="276"/>
      <c r="V9" s="257"/>
      <c r="W9" s="82"/>
      <c r="X9" s="82"/>
      <c r="Y9" s="82"/>
      <c r="Z9" s="82"/>
      <c r="AA9" s="82"/>
      <c r="AB9" s="82"/>
      <c r="AC9" s="82"/>
      <c r="AD9" s="82"/>
      <c r="AE9" s="82"/>
      <c r="AF9" s="82"/>
      <c r="AG9" s="82"/>
      <c r="AH9" s="82"/>
      <c r="AI9" s="82"/>
      <c r="AJ9" s="82"/>
      <c r="AK9" s="82"/>
      <c r="AL9" s="82"/>
      <c r="AM9" s="82"/>
      <c r="AN9" s="82"/>
      <c r="AO9" s="82"/>
      <c r="AP9" s="187"/>
      <c r="AR9" s="86" t="s">
        <v>235</v>
      </c>
      <c r="AS9" s="40"/>
      <c r="AT9" s="40"/>
      <c r="AU9" s="40"/>
      <c r="AV9" s="40"/>
      <c r="AW9" s="40"/>
      <c r="AX9" s="40"/>
      <c r="AY9" s="40"/>
      <c r="AZ9" s="40"/>
      <c r="BA9" s="40"/>
      <c r="BB9" s="40"/>
      <c r="BC9" s="40"/>
      <c r="BD9" s="40"/>
      <c r="BE9" s="40"/>
      <c r="BF9" s="40"/>
      <c r="BG9" s="40"/>
      <c r="BH9" s="40"/>
      <c r="BI9" s="40"/>
      <c r="BJ9" s="40"/>
      <c r="BK9" s="40"/>
      <c r="BL9" s="40"/>
      <c r="BM9" s="40"/>
      <c r="BN9" s="40"/>
      <c r="BO9" s="40"/>
      <c r="BP9" s="87"/>
    </row>
    <row r="10" spans="1:68" ht="17.899999999999999" customHeight="1" thickBot="1" x14ac:dyDescent="0.55000000000000004">
      <c r="A10" s="226"/>
      <c r="B10" s="284"/>
      <c r="C10" s="242"/>
      <c r="D10" s="242"/>
      <c r="E10" s="276"/>
      <c r="F10" s="241"/>
      <c r="G10" s="242"/>
      <c r="H10" s="242"/>
      <c r="I10" s="243"/>
      <c r="J10" s="241"/>
      <c r="K10" s="242"/>
      <c r="L10" s="242"/>
      <c r="M10" s="243"/>
      <c r="N10" s="241"/>
      <c r="O10" s="242"/>
      <c r="P10" s="242"/>
      <c r="Q10" s="256"/>
      <c r="R10" s="241"/>
      <c r="S10" s="242"/>
      <c r="T10" s="242"/>
      <c r="U10" s="276"/>
      <c r="V10" s="269" t="s">
        <v>236</v>
      </c>
      <c r="W10" s="228"/>
      <c r="X10" s="82"/>
      <c r="Y10" s="82"/>
      <c r="Z10" s="82"/>
      <c r="AA10" s="82"/>
      <c r="AB10" s="82"/>
      <c r="AC10" s="82"/>
      <c r="AD10" s="82"/>
      <c r="AE10" s="82"/>
      <c r="AF10" s="82"/>
      <c r="AG10" s="82"/>
      <c r="AH10" s="82"/>
      <c r="AI10" s="82"/>
      <c r="AJ10" s="82"/>
      <c r="AK10" s="82"/>
      <c r="AL10" s="82"/>
      <c r="AM10" s="82"/>
      <c r="AN10" s="82"/>
      <c r="AO10" s="82"/>
      <c r="AP10" s="187"/>
      <c r="AR10" s="86" t="s">
        <v>237</v>
      </c>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87"/>
    </row>
    <row r="11" spans="1:68" ht="18" customHeight="1" thickBot="1" x14ac:dyDescent="0.55000000000000004">
      <c r="A11" s="258" t="s">
        <v>236</v>
      </c>
      <c r="B11" s="285"/>
      <c r="C11" s="242"/>
      <c r="D11" s="242"/>
      <c r="E11" s="276"/>
      <c r="F11" s="241"/>
      <c r="G11" s="242"/>
      <c r="H11" s="242"/>
      <c r="I11" s="243"/>
      <c r="J11" s="241"/>
      <c r="K11" s="242"/>
      <c r="L11" s="242"/>
      <c r="M11" s="243"/>
      <c r="N11" s="241"/>
      <c r="O11" s="242"/>
      <c r="P11" s="242"/>
      <c r="Q11" s="256"/>
      <c r="R11" s="241"/>
      <c r="S11" s="242"/>
      <c r="T11" s="242"/>
      <c r="U11" s="276"/>
      <c r="V11" s="270" t="s">
        <v>238</v>
      </c>
      <c r="W11" s="82"/>
      <c r="X11" s="82"/>
      <c r="Y11" s="82"/>
      <c r="Z11" s="82"/>
      <c r="AA11" s="181"/>
      <c r="AB11" s="82"/>
      <c r="AC11" s="82"/>
      <c r="AD11" s="82"/>
      <c r="AE11" s="82"/>
      <c r="AF11" s="181"/>
      <c r="AG11" s="82"/>
      <c r="AH11" s="82"/>
      <c r="AI11" s="82"/>
      <c r="AJ11" s="82"/>
      <c r="AK11" s="181"/>
      <c r="AL11" s="82"/>
      <c r="AM11" s="82"/>
      <c r="AN11" s="82"/>
      <c r="AO11" s="82"/>
      <c r="AP11" s="183"/>
      <c r="AR11" s="86" t="s">
        <v>239</v>
      </c>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87"/>
    </row>
    <row r="12" spans="1:68" ht="20.5" customHeight="1" x14ac:dyDescent="0.5">
      <c r="A12" s="223" t="s">
        <v>240</v>
      </c>
      <c r="B12" s="284"/>
      <c r="C12" s="242"/>
      <c r="D12" s="242"/>
      <c r="E12" s="286"/>
      <c r="F12" s="244"/>
      <c r="G12" s="242"/>
      <c r="H12" s="242"/>
      <c r="I12" s="245"/>
      <c r="J12" s="241"/>
      <c r="K12" s="252"/>
      <c r="L12" s="252"/>
      <c r="M12" s="245"/>
      <c r="N12" s="241"/>
      <c r="O12" s="252"/>
      <c r="P12" s="252"/>
      <c r="Q12" s="264"/>
      <c r="R12" s="241"/>
      <c r="S12" s="242"/>
      <c r="T12" s="242"/>
      <c r="U12" s="276"/>
      <c r="V12" s="271" t="s">
        <v>241</v>
      </c>
      <c r="W12" s="180"/>
      <c r="X12" s="180"/>
      <c r="Y12" s="180"/>
      <c r="Z12" s="180"/>
      <c r="AA12" s="180"/>
      <c r="AB12" s="180"/>
      <c r="AC12" s="180"/>
      <c r="AD12" s="180"/>
      <c r="AE12" s="180"/>
      <c r="AF12" s="180"/>
      <c r="AG12" s="180"/>
      <c r="AH12" s="180"/>
      <c r="AI12" s="180"/>
      <c r="AJ12" s="180"/>
      <c r="AK12" s="180"/>
      <c r="AL12" s="180"/>
      <c r="AM12" s="180"/>
      <c r="AN12" s="180"/>
      <c r="AO12" s="180"/>
      <c r="AP12" s="184"/>
      <c r="AR12" s="86" t="s">
        <v>242</v>
      </c>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87"/>
    </row>
    <row r="13" spans="1:68" ht="20.5" customHeight="1" x14ac:dyDescent="0.5">
      <c r="A13" s="224" t="s">
        <v>243</v>
      </c>
      <c r="B13" s="285"/>
      <c r="C13" s="246"/>
      <c r="D13" s="242"/>
      <c r="E13" s="276"/>
      <c r="F13" s="241"/>
      <c r="G13" s="246"/>
      <c r="H13" s="242"/>
      <c r="I13" s="243"/>
      <c r="J13" s="241"/>
      <c r="K13" s="246"/>
      <c r="L13" s="252"/>
      <c r="M13" s="243"/>
      <c r="N13" s="241"/>
      <c r="O13" s="246"/>
      <c r="P13" s="252"/>
      <c r="Q13" s="256"/>
      <c r="R13" s="241"/>
      <c r="S13" s="246"/>
      <c r="T13" s="242"/>
      <c r="U13" s="276"/>
      <c r="V13" s="271" t="s">
        <v>244</v>
      </c>
      <c r="W13" s="185"/>
      <c r="X13" s="82"/>
      <c r="Y13" s="82"/>
      <c r="Z13" s="185"/>
      <c r="AA13" s="180"/>
      <c r="AB13" s="82"/>
      <c r="AC13" s="185"/>
      <c r="AD13" s="82"/>
      <c r="AE13" s="82"/>
      <c r="AF13" s="180"/>
      <c r="AG13" s="82"/>
      <c r="AH13" s="82"/>
      <c r="AI13" s="185"/>
      <c r="AJ13" s="82"/>
      <c r="AK13" s="180"/>
      <c r="AL13" s="185"/>
      <c r="AM13" s="82"/>
      <c r="AN13" s="82"/>
      <c r="AO13" s="185"/>
      <c r="AP13" s="180"/>
      <c r="AR13" s="86" t="s">
        <v>245</v>
      </c>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87"/>
    </row>
    <row r="14" spans="1:68" ht="20.5" customHeight="1" x14ac:dyDescent="0.5">
      <c r="A14" s="224" t="s">
        <v>246</v>
      </c>
      <c r="B14" s="284"/>
      <c r="C14" s="242"/>
      <c r="D14" s="242"/>
      <c r="E14" s="276"/>
      <c r="F14" s="241"/>
      <c r="G14" s="242"/>
      <c r="H14" s="242"/>
      <c r="I14" s="247"/>
      <c r="J14" s="241"/>
      <c r="K14" s="242"/>
      <c r="L14" s="242"/>
      <c r="M14" s="247"/>
      <c r="N14" s="241"/>
      <c r="O14" s="242"/>
      <c r="P14" s="242"/>
      <c r="Q14" s="256"/>
      <c r="R14" s="253"/>
      <c r="S14" s="246"/>
      <c r="T14" s="242"/>
      <c r="U14" s="277"/>
      <c r="V14" s="229"/>
      <c r="W14" s="89"/>
      <c r="X14" s="89"/>
      <c r="Y14" s="89"/>
      <c r="Z14" s="89"/>
      <c r="AA14" s="89"/>
      <c r="AB14" s="89"/>
      <c r="AC14" s="89"/>
      <c r="AD14" s="89"/>
      <c r="AE14" s="89"/>
      <c r="AF14" s="89"/>
      <c r="AG14" s="89"/>
      <c r="AH14" s="89"/>
      <c r="AI14" s="89"/>
      <c r="AJ14" s="89"/>
      <c r="AK14" s="89"/>
      <c r="AL14" s="89"/>
      <c r="AM14" s="89"/>
      <c r="AN14" s="89"/>
      <c r="AO14" s="89"/>
      <c r="AP14" s="90"/>
      <c r="AR14" s="86" t="s">
        <v>247</v>
      </c>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87"/>
    </row>
    <row r="15" spans="1:68" ht="20.5" customHeight="1" x14ac:dyDescent="0.5">
      <c r="A15" s="224"/>
      <c r="B15" s="285"/>
      <c r="C15" s="242"/>
      <c r="D15" s="242"/>
      <c r="E15" s="276"/>
      <c r="F15" s="241"/>
      <c r="G15" s="242"/>
      <c r="H15" s="242"/>
      <c r="I15" s="243"/>
      <c r="J15" s="241"/>
      <c r="K15" s="242"/>
      <c r="L15" s="242"/>
      <c r="M15" s="243"/>
      <c r="N15" s="241"/>
      <c r="O15" s="242"/>
      <c r="P15" s="242"/>
      <c r="Q15" s="256"/>
      <c r="R15" s="241"/>
      <c r="S15" s="242"/>
      <c r="T15" s="242"/>
      <c r="U15" s="276"/>
      <c r="V15" s="229"/>
      <c r="W15" s="89"/>
      <c r="X15" s="89"/>
      <c r="Y15" s="89"/>
      <c r="Z15" s="89"/>
      <c r="AA15" s="89"/>
      <c r="AB15" s="89"/>
      <c r="AC15" s="89"/>
      <c r="AD15" s="89"/>
      <c r="AE15" s="89"/>
      <c r="AF15" s="89"/>
      <c r="AG15" s="89"/>
      <c r="AH15" s="89"/>
      <c r="AI15" s="89"/>
      <c r="AJ15" s="89"/>
      <c r="AK15" s="89"/>
      <c r="AL15" s="89"/>
      <c r="AM15" s="89"/>
      <c r="AN15" s="89"/>
      <c r="AO15" s="89"/>
      <c r="AP15" s="90"/>
      <c r="AR15" s="86" t="s">
        <v>248</v>
      </c>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87"/>
    </row>
    <row r="16" spans="1:68" ht="20.5" customHeight="1" x14ac:dyDescent="0.5">
      <c r="A16" s="224"/>
      <c r="B16" s="284"/>
      <c r="C16" s="242"/>
      <c r="D16" s="242"/>
      <c r="E16" s="276"/>
      <c r="F16" s="241"/>
      <c r="G16" s="242"/>
      <c r="H16" s="242"/>
      <c r="I16" s="247"/>
      <c r="J16" s="241"/>
      <c r="K16" s="242"/>
      <c r="L16" s="242"/>
      <c r="M16" s="247"/>
      <c r="N16" s="241"/>
      <c r="O16" s="242"/>
      <c r="P16" s="242"/>
      <c r="Q16" s="265"/>
      <c r="R16" s="241"/>
      <c r="S16" s="242"/>
      <c r="T16" s="242"/>
      <c r="U16" s="278"/>
      <c r="V16" s="228" t="s">
        <v>249</v>
      </c>
      <c r="W16" s="89"/>
      <c r="X16" s="89"/>
      <c r="Y16" s="89"/>
      <c r="Z16" s="89"/>
      <c r="AA16" s="89"/>
      <c r="AB16" s="89"/>
      <c r="AC16" s="89"/>
      <c r="AD16" s="89"/>
      <c r="AE16" s="89"/>
      <c r="AF16" s="89"/>
      <c r="AG16" s="89"/>
      <c r="AH16" s="89"/>
      <c r="AI16" s="89"/>
      <c r="AJ16" s="89"/>
      <c r="AK16" s="89"/>
      <c r="AL16" s="89"/>
      <c r="AM16" s="89"/>
      <c r="AN16" s="89"/>
      <c r="AO16" s="89"/>
      <c r="AP16" s="90"/>
      <c r="AR16" s="86" t="s">
        <v>250</v>
      </c>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87"/>
    </row>
    <row r="17" spans="1:68" ht="20.5" customHeight="1" x14ac:dyDescent="0.5">
      <c r="A17" s="224"/>
      <c r="B17" s="285"/>
      <c r="C17" s="242"/>
      <c r="D17" s="242"/>
      <c r="E17" s="276"/>
      <c r="F17" s="241"/>
      <c r="G17" s="242"/>
      <c r="H17" s="242"/>
      <c r="I17" s="243"/>
      <c r="J17" s="241"/>
      <c r="K17" s="242"/>
      <c r="L17" s="242"/>
      <c r="M17" s="243"/>
      <c r="N17" s="241"/>
      <c r="O17" s="242"/>
      <c r="P17" s="242"/>
      <c r="Q17" s="256"/>
      <c r="R17" s="241"/>
      <c r="S17" s="242"/>
      <c r="T17" s="242"/>
      <c r="U17" s="276"/>
      <c r="V17" s="229"/>
      <c r="W17" s="89"/>
      <c r="X17" s="89"/>
      <c r="Y17" s="89"/>
      <c r="Z17" s="89"/>
      <c r="AA17" s="89"/>
      <c r="AB17" s="89"/>
      <c r="AC17" s="89"/>
      <c r="AD17" s="89"/>
      <c r="AE17" s="89"/>
      <c r="AF17" s="89"/>
      <c r="AG17" s="89"/>
      <c r="AH17" s="89"/>
      <c r="AI17" s="89"/>
      <c r="AJ17" s="89"/>
      <c r="AK17" s="89"/>
      <c r="AL17" s="89"/>
      <c r="AM17" s="89"/>
      <c r="AN17" s="89"/>
      <c r="AO17" s="89"/>
      <c r="AP17" s="90"/>
      <c r="AR17" s="86"/>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87"/>
    </row>
    <row r="18" spans="1:68" ht="20.5" customHeight="1" x14ac:dyDescent="0.5">
      <c r="A18" s="224"/>
      <c r="B18" s="284"/>
      <c r="C18" s="242"/>
      <c r="D18" s="242"/>
      <c r="E18" s="276"/>
      <c r="F18" s="241"/>
      <c r="G18" s="242"/>
      <c r="H18" s="242"/>
      <c r="I18" s="247"/>
      <c r="J18" s="241"/>
      <c r="K18" s="242"/>
      <c r="L18" s="242"/>
      <c r="M18" s="247"/>
      <c r="N18" s="241"/>
      <c r="O18" s="242"/>
      <c r="P18" s="242"/>
      <c r="Q18" s="265"/>
      <c r="R18" s="241"/>
      <c r="S18" s="242"/>
      <c r="T18" s="242"/>
      <c r="U18" s="278"/>
      <c r="V18" s="229"/>
      <c r="W18" s="89"/>
      <c r="X18" s="89"/>
      <c r="Y18" s="89"/>
      <c r="Z18" s="89"/>
      <c r="AA18" s="89"/>
      <c r="AB18" s="89"/>
      <c r="AC18" s="89"/>
      <c r="AD18" s="89"/>
      <c r="AE18" s="89"/>
      <c r="AF18" s="89"/>
      <c r="AG18" s="89"/>
      <c r="AH18" s="89"/>
      <c r="AI18" s="89"/>
      <c r="AJ18" s="89"/>
      <c r="AK18" s="89"/>
      <c r="AL18" s="89"/>
      <c r="AM18" s="89"/>
      <c r="AN18" s="89"/>
      <c r="AO18" s="89"/>
      <c r="AP18" s="90"/>
      <c r="AR18" s="86"/>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87"/>
    </row>
    <row r="19" spans="1:68" ht="20.5" customHeight="1" x14ac:dyDescent="0.5">
      <c r="A19" s="227"/>
      <c r="B19" s="284"/>
      <c r="C19" s="242"/>
      <c r="D19" s="242"/>
      <c r="E19" s="278"/>
      <c r="F19" s="248"/>
      <c r="G19" s="242"/>
      <c r="H19" s="242"/>
      <c r="I19" s="247"/>
      <c r="J19" s="248"/>
      <c r="K19" s="242"/>
      <c r="L19" s="242"/>
      <c r="M19" s="247"/>
      <c r="N19" s="248"/>
      <c r="O19" s="242"/>
      <c r="P19" s="242"/>
      <c r="Q19" s="265"/>
      <c r="R19" s="248"/>
      <c r="S19" s="242"/>
      <c r="T19" s="242"/>
      <c r="U19" s="278"/>
      <c r="V19" s="229"/>
      <c r="W19" s="89"/>
      <c r="X19" s="89"/>
      <c r="Y19" s="89"/>
      <c r="Z19" s="89"/>
      <c r="AA19" s="89"/>
      <c r="AB19" s="89"/>
      <c r="AC19" s="89"/>
      <c r="AD19" s="89"/>
      <c r="AE19" s="89"/>
      <c r="AF19" s="89"/>
      <c r="AG19" s="89"/>
      <c r="AH19" s="89"/>
      <c r="AI19" s="89"/>
      <c r="AJ19" s="89"/>
      <c r="AK19" s="89"/>
      <c r="AL19" s="89"/>
      <c r="AM19" s="89"/>
      <c r="AN19" s="89"/>
      <c r="AO19" s="89"/>
      <c r="AP19" s="90"/>
      <c r="AR19" s="86"/>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87"/>
    </row>
    <row r="20" spans="1:68" ht="20.5" customHeight="1" x14ac:dyDescent="0.5">
      <c r="A20" s="227"/>
      <c r="B20" s="284"/>
      <c r="C20" s="242"/>
      <c r="D20" s="242"/>
      <c r="E20" s="278"/>
      <c r="F20" s="248"/>
      <c r="G20" s="242"/>
      <c r="H20" s="242"/>
      <c r="I20" s="247"/>
      <c r="J20" s="248"/>
      <c r="K20" s="242"/>
      <c r="L20" s="242"/>
      <c r="M20" s="247"/>
      <c r="N20" s="248"/>
      <c r="O20" s="242"/>
      <c r="P20" s="242"/>
      <c r="Q20" s="265"/>
      <c r="R20" s="248"/>
      <c r="S20" s="242"/>
      <c r="T20" s="242"/>
      <c r="U20" s="278"/>
      <c r="V20" s="229"/>
      <c r="W20" s="89"/>
      <c r="X20" s="89"/>
      <c r="Y20" s="89"/>
      <c r="Z20" s="89"/>
      <c r="AA20" s="89"/>
      <c r="AB20" s="89"/>
      <c r="AC20" s="89"/>
      <c r="AD20" s="89"/>
      <c r="AE20" s="89"/>
      <c r="AF20" s="89"/>
      <c r="AG20" s="89"/>
      <c r="AH20" s="89"/>
      <c r="AI20" s="89"/>
      <c r="AJ20" s="89"/>
      <c r="AK20" s="89"/>
      <c r="AL20" s="89"/>
      <c r="AM20" s="89"/>
      <c r="AN20" s="89"/>
      <c r="AO20" s="89"/>
      <c r="AP20" s="90"/>
      <c r="AR20" s="86"/>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87"/>
    </row>
    <row r="21" spans="1:68" ht="20.5" customHeight="1" x14ac:dyDescent="0.5">
      <c r="A21" s="227"/>
      <c r="B21" s="287"/>
      <c r="C21" s="250"/>
      <c r="D21" s="250"/>
      <c r="E21" s="279"/>
      <c r="F21" s="249"/>
      <c r="G21" s="250"/>
      <c r="H21" s="250"/>
      <c r="I21" s="251"/>
      <c r="J21" s="249"/>
      <c r="K21" s="250"/>
      <c r="L21" s="250"/>
      <c r="M21" s="251"/>
      <c r="N21" s="249"/>
      <c r="O21" s="250"/>
      <c r="P21" s="250"/>
      <c r="Q21" s="266"/>
      <c r="R21" s="249"/>
      <c r="S21" s="250"/>
      <c r="T21" s="250"/>
      <c r="U21" s="279"/>
      <c r="V21" s="229"/>
      <c r="W21" s="89"/>
      <c r="X21" s="89"/>
      <c r="Y21" s="89"/>
      <c r="Z21" s="89"/>
      <c r="AA21" s="89"/>
      <c r="AB21" s="89"/>
      <c r="AC21" s="89"/>
      <c r="AD21" s="89"/>
      <c r="AE21" s="89"/>
      <c r="AF21" s="89"/>
      <c r="AG21" s="89"/>
      <c r="AH21" s="89"/>
      <c r="AI21" s="89"/>
      <c r="AJ21" s="89"/>
      <c r="AK21" s="89"/>
      <c r="AL21" s="89"/>
      <c r="AM21" s="89"/>
      <c r="AN21" s="89"/>
      <c r="AO21" s="89"/>
      <c r="AP21" s="90"/>
      <c r="AR21" s="86"/>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87"/>
    </row>
    <row r="22" spans="1:68" ht="18.5" thickBot="1" x14ac:dyDescent="0.55000000000000004">
      <c r="A22" s="182" t="s">
        <v>251</v>
      </c>
      <c r="B22" s="533" t="s">
        <v>252</v>
      </c>
      <c r="C22" s="534"/>
      <c r="D22" s="534"/>
      <c r="E22" s="534"/>
      <c r="F22" s="534"/>
      <c r="G22" s="534"/>
      <c r="H22" s="534"/>
      <c r="I22" s="534"/>
      <c r="J22" s="534"/>
      <c r="K22" s="534"/>
      <c r="L22" s="534"/>
      <c r="M22" s="534"/>
      <c r="N22" s="534"/>
      <c r="O22" s="534"/>
      <c r="P22" s="534"/>
      <c r="Q22" s="534"/>
      <c r="R22" s="534"/>
      <c r="S22" s="534"/>
      <c r="T22" s="534"/>
      <c r="U22" s="534"/>
      <c r="V22" s="88"/>
      <c r="W22" s="89"/>
      <c r="X22" s="89"/>
      <c r="Y22" s="89"/>
      <c r="Z22" s="89"/>
      <c r="AA22" s="89"/>
      <c r="AB22" s="89"/>
      <c r="AC22" s="89"/>
      <c r="AD22" s="89"/>
      <c r="AE22" s="89"/>
      <c r="AF22" s="89"/>
      <c r="AG22" s="89"/>
      <c r="AH22" s="89"/>
      <c r="AI22" s="89"/>
      <c r="AJ22" s="89"/>
      <c r="AK22" s="89"/>
      <c r="AL22" s="89"/>
      <c r="AM22" s="89"/>
      <c r="AN22" s="89"/>
      <c r="AO22" s="89"/>
      <c r="AP22" s="90"/>
      <c r="AR22" s="86"/>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87"/>
    </row>
    <row r="23" spans="1:68" ht="18.5" thickBot="1" x14ac:dyDescent="0.55000000000000004">
      <c r="V23" s="182" t="s">
        <v>251</v>
      </c>
      <c r="W23" s="535" t="s">
        <v>253</v>
      </c>
      <c r="X23" s="536"/>
      <c r="Y23" s="536"/>
      <c r="Z23" s="536"/>
      <c r="AA23" s="536"/>
      <c r="AB23" s="536"/>
      <c r="AC23" s="536"/>
      <c r="AD23" s="536"/>
      <c r="AE23" s="536"/>
      <c r="AF23" s="536"/>
      <c r="AG23" s="536"/>
      <c r="AH23" s="536"/>
      <c r="AI23" s="536"/>
      <c r="AJ23" s="536"/>
      <c r="AK23" s="536"/>
      <c r="AL23" s="536"/>
      <c r="AM23" s="536"/>
      <c r="AN23" s="536"/>
      <c r="AO23" s="536"/>
      <c r="AP23" s="537"/>
      <c r="AR23" s="92"/>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4"/>
    </row>
  </sheetData>
  <mergeCells count="18">
    <mergeCell ref="BE3:BH3"/>
    <mergeCell ref="BI3:BL3"/>
    <mergeCell ref="BM3:BP3"/>
    <mergeCell ref="B22:U22"/>
    <mergeCell ref="W23:AP23"/>
    <mergeCell ref="AS3:AV3"/>
    <mergeCell ref="AW3:AZ3"/>
    <mergeCell ref="BA3:BD3"/>
    <mergeCell ref="B3:E3"/>
    <mergeCell ref="F3:I3"/>
    <mergeCell ref="J3:M3"/>
    <mergeCell ref="N3:Q3"/>
    <mergeCell ref="R3:U3"/>
    <mergeCell ref="A1:U1"/>
    <mergeCell ref="V1:AP1"/>
    <mergeCell ref="A2:U2"/>
    <mergeCell ref="V2:AP2"/>
    <mergeCell ref="AR2:BP2"/>
  </mergeCells>
  <phoneticPr fontId="31" type="noConversion"/>
  <pageMargins left="0.25" right="0.25" top="0.75" bottom="0.75" header="0.3" footer="0.3"/>
  <pageSetup paperSize="9" orientation="landscape" r:id="rId1"/>
  <headerFooter>
    <oddHeader>&amp;C&amp;"-,Bold"Section 7 Project Delivery</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86FF-6AED-4ECC-A04B-8384CD316B20}">
  <sheetPr codeName="Sheet7">
    <tabColor rgb="FFC00000"/>
  </sheetPr>
  <dimension ref="A1:J26"/>
  <sheetViews>
    <sheetView showWhiteSpace="0" view="pageLayout" zoomScale="73" zoomScaleNormal="80" zoomScalePageLayoutView="73" workbookViewId="0">
      <selection activeCell="C13" sqref="C13"/>
    </sheetView>
  </sheetViews>
  <sheetFormatPr defaultColWidth="8.7265625" defaultRowHeight="18" x14ac:dyDescent="0.5"/>
  <cols>
    <col min="1" max="1" width="21.08984375" style="1" customWidth="1"/>
    <col min="2" max="2" width="54.90625" style="37" customWidth="1"/>
    <col min="3" max="3" width="10.81640625" style="1" customWidth="1"/>
    <col min="4" max="7" width="13.36328125" style="1" customWidth="1"/>
    <col min="8" max="8" width="20.81640625" style="1" customWidth="1"/>
    <col min="9" max="9" width="46.7265625" style="1" customWidth="1"/>
    <col min="10" max="10" width="51.54296875" style="1" customWidth="1"/>
    <col min="11" max="17" width="8.7265625" style="1"/>
    <col min="18" max="18" width="25" style="1" customWidth="1"/>
    <col min="19" max="19" width="49.36328125" style="1" customWidth="1"/>
    <col min="20" max="16384" width="8.7265625" style="1"/>
  </cols>
  <sheetData>
    <row r="1" spans="1:10" ht="18.75" customHeight="1" x14ac:dyDescent="0.5">
      <c r="A1" s="544" t="s">
        <v>254</v>
      </c>
      <c r="B1" s="544"/>
      <c r="C1" s="544"/>
      <c r="D1" s="544"/>
      <c r="E1" s="544"/>
      <c r="F1" s="544"/>
      <c r="G1" s="544"/>
    </row>
    <row r="2" spans="1:10" ht="18.5" thickBot="1" x14ac:dyDescent="0.55000000000000004">
      <c r="A2" s="545" t="s">
        <v>255</v>
      </c>
      <c r="B2" s="546"/>
      <c r="C2" s="546"/>
      <c r="D2" s="546"/>
      <c r="E2" s="546"/>
      <c r="F2" s="546"/>
      <c r="G2" s="546"/>
      <c r="H2" s="100"/>
    </row>
    <row r="3" spans="1:10" s="37" customFormat="1" ht="53.15" customHeight="1" x14ac:dyDescent="0.5">
      <c r="A3" s="198" t="s">
        <v>256</v>
      </c>
      <c r="B3" s="199" t="s">
        <v>257</v>
      </c>
      <c r="C3" s="200" t="s">
        <v>258</v>
      </c>
      <c r="D3" s="200" t="s">
        <v>64</v>
      </c>
      <c r="E3" s="200" t="s">
        <v>65</v>
      </c>
      <c r="F3" s="200" t="s">
        <v>259</v>
      </c>
      <c r="G3" s="200" t="s">
        <v>260</v>
      </c>
      <c r="H3" s="194" t="s">
        <v>261</v>
      </c>
      <c r="I3" s="1"/>
      <c r="J3" s="1"/>
    </row>
    <row r="4" spans="1:10" s="37" customFormat="1" ht="19.399999999999999" customHeight="1" x14ac:dyDescent="0.5">
      <c r="A4" s="201" t="s">
        <v>239</v>
      </c>
      <c r="B4" s="202" t="s">
        <v>80</v>
      </c>
      <c r="C4" s="203">
        <f>SUMIF('4_ProjectActivities'!$A:$A,'8_Budget'!$B$4,'4_ProjectActivities'!F:F)</f>
        <v>11000</v>
      </c>
      <c r="D4" s="203">
        <f>SUMIF('4_ProjectActivities'!$A:$A,'8_Budget'!$B$4,'4_ProjectActivities'!G:G)</f>
        <v>0</v>
      </c>
      <c r="E4" s="203">
        <f>SUMIF('4_ProjectActivities'!$A:$A,'8_Budget'!$B$4,'4_ProjectActivities'!H:H)</f>
        <v>0</v>
      </c>
      <c r="F4" s="203">
        <f>SUMIF('4_ProjectActivities'!$A:$A,'8_Budget'!$B$4,'4_ProjectActivities'!I:I)</f>
        <v>0</v>
      </c>
      <c r="G4" s="203">
        <f t="shared" ref="G4:G16" si="0">SUM(C4:F4)</f>
        <v>11000</v>
      </c>
      <c r="H4" s="195"/>
      <c r="I4" s="1"/>
      <c r="J4" s="1"/>
    </row>
    <row r="5" spans="1:10" s="37" customFormat="1" ht="19.399999999999999" customHeight="1" x14ac:dyDescent="0.5">
      <c r="A5" s="201" t="s">
        <v>239</v>
      </c>
      <c r="B5" s="204" t="s">
        <v>76</v>
      </c>
      <c r="C5" s="205">
        <f>SUMIF('4_ProjectActivities'!$A:$A,'8_Budget'!$B$5,'4_ProjectActivities'!F:F)</f>
        <v>0</v>
      </c>
      <c r="D5" s="205">
        <f>SUMIF('4_ProjectActivities'!$A:$A,'8_Budget'!$B$5,'4_ProjectActivities'!G:G)</f>
        <v>2500</v>
      </c>
      <c r="E5" s="205">
        <f>SUMIF('4_ProjectActivities'!$A:$A,'8_Budget'!$B$5,'4_ProjectActivities'!H:H)</f>
        <v>0</v>
      </c>
      <c r="F5" s="205">
        <f>SUMIF('4_ProjectActivities'!$A:$A,'8_Budget'!$B$5,'4_ProjectActivities'!I:I)</f>
        <v>0</v>
      </c>
      <c r="G5" s="205">
        <f t="shared" si="0"/>
        <v>2500</v>
      </c>
      <c r="H5" s="196"/>
      <c r="I5" s="1"/>
      <c r="J5" s="1"/>
    </row>
    <row r="6" spans="1:10" s="37" customFormat="1" ht="19.399999999999999" customHeight="1" x14ac:dyDescent="0.5">
      <c r="A6" s="201" t="s">
        <v>239</v>
      </c>
      <c r="B6" s="202" t="s">
        <v>262</v>
      </c>
      <c r="C6" s="203">
        <f>SUMIF('4_ProjectActivities'!$A:$A,'8_Budget'!$B$6,'4_ProjectActivities'!F:F)</f>
        <v>0</v>
      </c>
      <c r="D6" s="203">
        <f>SUMIF('4_ProjectActivities'!$A:$A,'8_Budget'!$B$6,'4_ProjectActivities'!G:G)</f>
        <v>0</v>
      </c>
      <c r="E6" s="203">
        <f>SUMIF('4_ProjectActivities'!$A:$A,'8_Budget'!$B$6,'4_ProjectActivities'!H:H)</f>
        <v>0</v>
      </c>
      <c r="F6" s="203">
        <f>SUMIF('4_ProjectActivities'!$A:$A,'8_Budget'!$B$6,'4_ProjectActivities'!I:I)</f>
        <v>0</v>
      </c>
      <c r="G6" s="203">
        <f t="shared" si="0"/>
        <v>0</v>
      </c>
      <c r="H6" s="195"/>
      <c r="I6" s="1"/>
      <c r="J6" s="1"/>
    </row>
    <row r="7" spans="1:10" s="37" customFormat="1" ht="19.399999999999999" customHeight="1" x14ac:dyDescent="0.5">
      <c r="A7" s="201" t="s">
        <v>263</v>
      </c>
      <c r="B7" s="206" t="s">
        <v>90</v>
      </c>
      <c r="C7" s="207">
        <f>SUMIF('4_ProjectActivities'!$A:$A,'8_Budget'!$B$7,'4_ProjectActivities'!F:F)</f>
        <v>8500</v>
      </c>
      <c r="D7" s="207">
        <f>SUMIF('4_ProjectActivities'!$A:$A,'8_Budget'!$B$7,'4_ProjectActivities'!G:G)</f>
        <v>0</v>
      </c>
      <c r="E7" s="207">
        <f>SUMIF('4_ProjectActivities'!$A:$A,'8_Budget'!$B$7,'4_ProjectActivities'!H:H)</f>
        <v>0</v>
      </c>
      <c r="F7" s="207">
        <f>SUMIF('4_ProjectActivities'!$A:$A,'8_Budget'!$B$7,'4_ProjectActivities'!I:I)</f>
        <v>0</v>
      </c>
      <c r="G7" s="207">
        <f t="shared" si="0"/>
        <v>8500</v>
      </c>
      <c r="H7" s="196"/>
      <c r="I7" s="1"/>
      <c r="J7" s="1"/>
    </row>
    <row r="8" spans="1:10" ht="19.399999999999999" customHeight="1" x14ac:dyDescent="0.5">
      <c r="A8" s="201" t="s">
        <v>264</v>
      </c>
      <c r="B8" s="202" t="s">
        <v>91</v>
      </c>
      <c r="C8" s="203">
        <f>SUMIF('4_ProjectActivities'!$A:$A,'8_Budget'!$B$8,'4_ProjectActivities'!F:F)</f>
        <v>0</v>
      </c>
      <c r="D8" s="203">
        <f>SUMIF('4_ProjectActivities'!$A:$A,'8_Budget'!$B$8,'4_ProjectActivities'!G:G)</f>
        <v>0</v>
      </c>
      <c r="E8" s="203">
        <f>SUMIF('4_ProjectActivities'!$A:$A,'8_Budget'!$B$8,'4_ProjectActivities'!H:H)</f>
        <v>8500</v>
      </c>
      <c r="F8" s="203">
        <f>SUMIF('4_ProjectActivities'!$A:$A,'8_Budget'!$B$8,'4_ProjectActivities'!I:I)</f>
        <v>0</v>
      </c>
      <c r="G8" s="203">
        <f t="shared" si="0"/>
        <v>8500</v>
      </c>
      <c r="H8" s="195"/>
    </row>
    <row r="9" spans="1:10" ht="19.399999999999999" customHeight="1" x14ac:dyDescent="0.5">
      <c r="A9" s="201" t="s">
        <v>265</v>
      </c>
      <c r="B9" s="206" t="s">
        <v>266</v>
      </c>
      <c r="C9" s="207">
        <f>SUMIF('4_ProjectActivities'!$A:$A,'8_Budget'!$B$9,'4_ProjectActivities'!F:F)</f>
        <v>0</v>
      </c>
      <c r="D9" s="207">
        <f>SUMIF('4_ProjectActivities'!$A:$A,'8_Budget'!$B$9,'4_ProjectActivities'!G:G)</f>
        <v>0</v>
      </c>
      <c r="E9" s="207">
        <f>SUMIF('4_ProjectActivities'!$A:$A,'8_Budget'!$B$9,'4_ProjectActivities'!H:H)</f>
        <v>0</v>
      </c>
      <c r="F9" s="207">
        <f>SUMIF('4_ProjectActivities'!$A:$A,'8_Budget'!$B$9,'4_ProjectActivities'!I:I)</f>
        <v>0</v>
      </c>
      <c r="G9" s="207">
        <f t="shared" si="0"/>
        <v>0</v>
      </c>
      <c r="H9" s="196"/>
    </row>
    <row r="10" spans="1:10" ht="19.399999999999999" customHeight="1" x14ac:dyDescent="0.5">
      <c r="A10" s="201" t="s">
        <v>265</v>
      </c>
      <c r="B10" s="208" t="s">
        <v>69</v>
      </c>
      <c r="C10" s="203">
        <f>SUMIF('4_ProjectActivities'!$A:$A,'8_Budget'!$B$10,'4_ProjectActivities'!F:F)</f>
        <v>12500</v>
      </c>
      <c r="D10" s="203">
        <f>SUMIF('4_ProjectActivities'!$A:$A,'8_Budget'!$B$10,'4_ProjectActivities'!G:G)</f>
        <v>0</v>
      </c>
      <c r="E10" s="203">
        <f>SUMIF('4_ProjectActivities'!$A:$A,'8_Budget'!$B$10,'4_ProjectActivities'!H:H)</f>
        <v>0</v>
      </c>
      <c r="F10" s="203">
        <f>SUMIF('4_ProjectActivities'!$A:$A,'8_Budget'!$B$10,'4_ProjectActivities'!I:I)</f>
        <v>0</v>
      </c>
      <c r="G10" s="203">
        <f t="shared" si="0"/>
        <v>12500</v>
      </c>
      <c r="H10" s="195"/>
    </row>
    <row r="11" spans="1:10" ht="19.399999999999999" customHeight="1" x14ac:dyDescent="0.5">
      <c r="A11" s="201" t="s">
        <v>265</v>
      </c>
      <c r="B11" s="209" t="s">
        <v>94</v>
      </c>
      <c r="C11" s="207">
        <f>SUMIF('4_ProjectActivities'!$A:$A,'8_Budget'!$B$11,'4_ProjectActivities'!F:F)</f>
        <v>4000</v>
      </c>
      <c r="D11" s="207">
        <f>SUMIF('4_ProjectActivities'!$A:$A,'8_Budget'!$B$11,'4_ProjectActivities'!G:G)</f>
        <v>0</v>
      </c>
      <c r="E11" s="207">
        <f>SUMIF('4_ProjectActivities'!$A:$A,'8_Budget'!$B$11,'4_ProjectActivities'!H:H)</f>
        <v>0</v>
      </c>
      <c r="F11" s="207">
        <f>SUMIF('4_ProjectActivities'!$A:$A,'8_Budget'!$B$11,'4_ProjectActivities'!I:I)</f>
        <v>0</v>
      </c>
      <c r="G11" s="207">
        <f t="shared" si="0"/>
        <v>4000</v>
      </c>
      <c r="H11" s="196"/>
    </row>
    <row r="12" spans="1:10" ht="19.399999999999999" customHeight="1" x14ac:dyDescent="0.5">
      <c r="A12" s="201" t="s">
        <v>265</v>
      </c>
      <c r="B12" s="208" t="s">
        <v>280</v>
      </c>
      <c r="C12" s="203">
        <f>SUMIF('4_ProjectActivities'!$A:$A,'8_Budget'!$B$12,'4_ProjectActivities'!F:F)</f>
        <v>9000</v>
      </c>
      <c r="D12" s="203">
        <f>SUMIF('4_ProjectActivities'!$A:$A,'8_Budget'!$B$12,'4_ProjectActivities'!G:G)</f>
        <v>0</v>
      </c>
      <c r="E12" s="203">
        <f>SUMIF('4_ProjectActivities'!$A:$A,'8_Budget'!$B$12,'4_ProjectActivities'!H:H)</f>
        <v>0</v>
      </c>
      <c r="F12" s="203">
        <f>SUMIF('4_ProjectActivities'!$A:$A,'8_Budget'!$B$12,'4_ProjectActivities'!I:I)</f>
        <v>2000</v>
      </c>
      <c r="G12" s="203">
        <f t="shared" si="0"/>
        <v>11000</v>
      </c>
      <c r="H12" s="195"/>
    </row>
    <row r="13" spans="1:10" ht="19.399999999999999" customHeight="1" x14ac:dyDescent="0.5">
      <c r="A13" s="201" t="s">
        <v>267</v>
      </c>
      <c r="B13" s="209" t="s">
        <v>104</v>
      </c>
      <c r="C13" s="207">
        <f>SUMIF('4_ProjectActivities'!$A:$A,'8_Budget'!$B$13,'4_ProjectActivities'!F:F)</f>
        <v>0</v>
      </c>
      <c r="D13" s="207">
        <f>SUMIF('4_ProjectActivities'!$A:$A,'8_Budget'!$B$13,'4_ProjectActivities'!G:G)</f>
        <v>0</v>
      </c>
      <c r="E13" s="207">
        <f>SUMIF('4_ProjectActivities'!$A:$A,'8_Budget'!$B$13,'4_ProjectActivities'!H:H)</f>
        <v>13000</v>
      </c>
      <c r="F13" s="207">
        <f>SUMIF('4_ProjectActivities'!$A:$A,'8_Budget'!$B$13,'4_ProjectActivities'!I:I)</f>
        <v>0</v>
      </c>
      <c r="G13" s="207">
        <f t="shared" si="0"/>
        <v>13000</v>
      </c>
      <c r="H13" s="196"/>
    </row>
    <row r="14" spans="1:10" ht="19.399999999999999" customHeight="1" x14ac:dyDescent="0.5">
      <c r="A14" s="201" t="s">
        <v>267</v>
      </c>
      <c r="B14" s="208" t="s">
        <v>268</v>
      </c>
      <c r="C14" s="203">
        <f>SUMIF('4_ProjectActivities'!$A:$A,'8_Budget'!$B$14,'4_ProjectActivities'!F:F)</f>
        <v>0</v>
      </c>
      <c r="D14" s="203">
        <f>SUMIF('4_ProjectActivities'!$A:$A,'8_Budget'!$B$14,'4_ProjectActivities'!G:G)</f>
        <v>0</v>
      </c>
      <c r="E14" s="203">
        <f>SUMIF('4_ProjectActivities'!$A:$A,'8_Budget'!$B$14,'4_ProjectActivities'!H:H)</f>
        <v>2000</v>
      </c>
      <c r="F14" s="203">
        <f>SUMIF('4_ProjectActivities'!$A:$A,'8_Budget'!$B$14,'4_ProjectActivities'!I:I)</f>
        <v>0</v>
      </c>
      <c r="G14" s="203">
        <f t="shared" si="0"/>
        <v>2000</v>
      </c>
      <c r="H14" s="195"/>
    </row>
    <row r="15" spans="1:10" ht="19.399999999999999" customHeight="1" x14ac:dyDescent="0.5">
      <c r="A15" s="201" t="s">
        <v>269</v>
      </c>
      <c r="B15" s="209" t="s">
        <v>111</v>
      </c>
      <c r="C15" s="210">
        <f>SUMIF('4_ProjectActivities'!$A:$A,'8_Budget'!$B$15,'4_ProjectActivities'!F:F)</f>
        <v>5000</v>
      </c>
      <c r="D15" s="210">
        <f>SUMIF('4_ProjectActivities'!$A:$A,'8_Budget'!$B$15,'4_ProjectActivities'!G:G)</f>
        <v>4000</v>
      </c>
      <c r="E15" s="210">
        <f>SUMIF('4_ProjectActivities'!$A:$A,'8_Budget'!$B$15,'4_ProjectActivities'!H:H)</f>
        <v>1000</v>
      </c>
      <c r="F15" s="210">
        <f>SUMIF('4_ProjectActivities'!$A:$A,'8_Budget'!$B$15,'4_ProjectActivities'!I:I)</f>
        <v>0</v>
      </c>
      <c r="G15" s="207">
        <f t="shared" si="0"/>
        <v>10000</v>
      </c>
      <c r="H15" s="196"/>
    </row>
    <row r="16" spans="1:10" ht="19.399999999999999" customHeight="1" x14ac:dyDescent="0.5">
      <c r="A16" s="201" t="s">
        <v>269</v>
      </c>
      <c r="B16" s="208" t="s">
        <v>113</v>
      </c>
      <c r="C16" s="203">
        <f>SUMIF('4_ProjectActivities'!$A:$A,'8_Budget'!$B$16,'4_ProjectActivities'!F:F)</f>
        <v>0</v>
      </c>
      <c r="D16" s="203">
        <f>SUMIF('4_ProjectActivities'!$A:$A,'8_Budget'!$B$16,'4_ProjectActivities'!G:G)</f>
        <v>0</v>
      </c>
      <c r="E16" s="203">
        <f>SUMIF('4_ProjectActivities'!$A:$A,'8_Budget'!$B$16,'4_ProjectActivities'!H:H)</f>
        <v>1000</v>
      </c>
      <c r="F16" s="203">
        <f>SUMIF('4_ProjectActivities'!$A:$A,'8_Budget'!$B$16,'4_ProjectActivities'!I:I)</f>
        <v>0</v>
      </c>
      <c r="G16" s="203">
        <f t="shared" si="0"/>
        <v>1000</v>
      </c>
      <c r="H16" s="195"/>
    </row>
    <row r="17" spans="1:9" ht="19.399999999999999" customHeight="1" x14ac:dyDescent="0.5">
      <c r="A17" s="211" t="s">
        <v>270</v>
      </c>
      <c r="B17" s="209"/>
      <c r="C17" s="207">
        <f>SUM(C4:C16)</f>
        <v>50000</v>
      </c>
      <c r="D17" s="207">
        <f>SUM(D4:D16)</f>
        <v>6500</v>
      </c>
      <c r="E17" s="207">
        <f>SUM(E4:E16)</f>
        <v>25500</v>
      </c>
      <c r="F17" s="207">
        <f>SUM(F4:F16)</f>
        <v>2000</v>
      </c>
      <c r="G17" s="207">
        <f>SUM(G4:G16)</f>
        <v>84000</v>
      </c>
      <c r="H17" s="196"/>
    </row>
    <row r="18" spans="1:9" ht="19.399999999999999" customHeight="1" x14ac:dyDescent="0.5">
      <c r="A18" s="211" t="s">
        <v>53</v>
      </c>
      <c r="B18" s="212"/>
      <c r="C18" s="213">
        <f>SUM(C4:C16)</f>
        <v>50000</v>
      </c>
      <c r="D18" s="541">
        <f>SUM(D17:F17)</f>
        <v>34000</v>
      </c>
      <c r="E18" s="542"/>
      <c r="F18" s="543"/>
      <c r="G18" s="213">
        <f>SUM(G4:G16)</f>
        <v>84000</v>
      </c>
      <c r="H18" s="195"/>
    </row>
    <row r="19" spans="1:9" ht="18.5" thickBot="1" x14ac:dyDescent="0.55000000000000004">
      <c r="A19" s="214" t="s">
        <v>271</v>
      </c>
      <c r="B19" s="215"/>
      <c r="C19" s="215"/>
      <c r="D19" s="215"/>
      <c r="E19" s="215"/>
      <c r="F19" s="215"/>
      <c r="G19" s="215"/>
      <c r="H19" s="197"/>
    </row>
    <row r="21" spans="1:9" ht="28" customHeight="1" x14ac:dyDescent="0.5">
      <c r="A21" s="548" t="s">
        <v>272</v>
      </c>
      <c r="B21" s="548"/>
      <c r="C21" s="547" t="str" cm="1">
        <f t="array" ref="C21">IF(SUM(C7:C8)&gt; SUM((G7:G8)*0.5), "No - please change. You have requested that the grant pays for more than 50% of the total fencing cost. The grant will only pay for 50% of total fencing costs.", "Yes - no changes needed")</f>
        <v>Yes - no changes needed</v>
      </c>
      <c r="D21" s="547"/>
      <c r="E21" s="547"/>
      <c r="F21" s="547"/>
      <c r="G21" s="547"/>
    </row>
    <row r="22" spans="1:9" ht="31.4" customHeight="1" x14ac:dyDescent="0.5">
      <c r="A22" s="547" t="s">
        <v>273</v>
      </c>
      <c r="B22" s="547"/>
      <c r="C22" s="547" t="str">
        <f>IF((SUM(C7:C8) &gt; SUM('8_Budget'!C17*0.5)), "No - please change. Grant funds requested for fencing can not be more than 50% of the total grant request", "Yes - no changes needed")</f>
        <v>Yes - no changes needed</v>
      </c>
      <c r="D22" s="547"/>
      <c r="E22" s="547"/>
      <c r="F22" s="547"/>
      <c r="G22" s="547"/>
    </row>
    <row r="26" spans="1:9" s="37" customFormat="1" x14ac:dyDescent="0.5">
      <c r="A26" s="1"/>
      <c r="C26" s="1"/>
      <c r="D26" s="1"/>
      <c r="E26" s="1"/>
      <c r="F26" s="1"/>
      <c r="G26" s="1"/>
      <c r="H26" s="1"/>
      <c r="I26" s="1"/>
    </row>
  </sheetData>
  <sheetProtection formatCells="0" insertRows="0"/>
  <mergeCells count="7">
    <mergeCell ref="D18:F18"/>
    <mergeCell ref="A1:G1"/>
    <mergeCell ref="A2:G2"/>
    <mergeCell ref="C22:G22"/>
    <mergeCell ref="A22:B22"/>
    <mergeCell ref="C21:G21"/>
    <mergeCell ref="A21:B21"/>
  </mergeCells>
  <pageMargins left="0.25" right="0.25" top="0.75" bottom="0.75" header="0.3" footer="0.3"/>
  <pageSetup paperSize="9" orientation="landscape" r:id="rId1"/>
  <headerFooter>
    <oddHeader>&amp;C&amp;"Public Sans,Bold"Section 8 Budget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0041-56EF-4191-872D-15635CDE5B17}">
  <sheetPr codeName="Sheet8"/>
  <dimension ref="A1:B16"/>
  <sheetViews>
    <sheetView workbookViewId="0">
      <selection activeCell="A3" sqref="A3:B3"/>
    </sheetView>
  </sheetViews>
  <sheetFormatPr defaultRowHeight="14.5" x14ac:dyDescent="0.35"/>
  <cols>
    <col min="1" max="2" width="57.26953125" customWidth="1"/>
  </cols>
  <sheetData>
    <row r="1" spans="1:2" ht="18" x14ac:dyDescent="0.5">
      <c r="A1" s="1" t="s">
        <v>274</v>
      </c>
      <c r="B1" s="1"/>
    </row>
    <row r="2" spans="1:2" ht="18.5" thickBot="1" x14ac:dyDescent="0.55000000000000004">
      <c r="A2" s="553" t="s">
        <v>275</v>
      </c>
      <c r="B2" s="554"/>
    </row>
    <row r="3" spans="1:2" ht="18.5" thickBot="1" x14ac:dyDescent="0.4">
      <c r="A3" s="549" t="s">
        <v>275</v>
      </c>
      <c r="B3" s="550"/>
    </row>
    <row r="4" spans="1:2" ht="19" customHeight="1" thickBot="1" x14ac:dyDescent="0.4">
      <c r="A4" s="35" t="s">
        <v>276</v>
      </c>
      <c r="B4" s="35"/>
    </row>
    <row r="5" spans="1:2" ht="19" customHeight="1" thickBot="1" x14ac:dyDescent="0.4">
      <c r="A5" s="36" t="s">
        <v>277</v>
      </c>
      <c r="B5" s="36"/>
    </row>
    <row r="6" spans="1:2" ht="19" customHeight="1" thickBot="1" x14ac:dyDescent="0.4">
      <c r="A6" s="101" t="s">
        <v>278</v>
      </c>
      <c r="B6" s="102"/>
    </row>
    <row r="7" spans="1:2" ht="19" customHeight="1" thickBot="1" x14ac:dyDescent="0.4">
      <c r="A7" s="551" t="s">
        <v>279</v>
      </c>
      <c r="B7" s="552"/>
    </row>
    <row r="8" spans="1:2" ht="19" customHeight="1" thickBot="1" x14ac:dyDescent="0.4">
      <c r="A8" s="35" t="s">
        <v>276</v>
      </c>
      <c r="B8" s="35"/>
    </row>
    <row r="9" spans="1:2" ht="19" customHeight="1" thickBot="1" x14ac:dyDescent="0.4">
      <c r="A9" s="36" t="s">
        <v>277</v>
      </c>
      <c r="B9" s="36"/>
    </row>
    <row r="10" spans="1:2" ht="19" customHeight="1" thickBot="1" x14ac:dyDescent="0.4">
      <c r="A10" s="101" t="s">
        <v>278</v>
      </c>
      <c r="B10" s="36"/>
    </row>
    <row r="11" spans="1:2" ht="19" customHeight="1" thickBot="1" x14ac:dyDescent="0.4">
      <c r="A11" s="36" t="s">
        <v>279</v>
      </c>
      <c r="B11" s="36"/>
    </row>
    <row r="12" spans="1:2" ht="19" customHeight="1" thickBot="1" x14ac:dyDescent="0.4">
      <c r="A12" s="35" t="s">
        <v>276</v>
      </c>
      <c r="B12" s="35"/>
    </row>
    <row r="13" spans="1:2" ht="19" customHeight="1" thickBot="1" x14ac:dyDescent="0.4">
      <c r="A13" s="36" t="s">
        <v>277</v>
      </c>
      <c r="B13" s="36"/>
    </row>
    <row r="14" spans="1:2" ht="19" customHeight="1" thickBot="1" x14ac:dyDescent="0.4">
      <c r="A14" s="36" t="s">
        <v>278</v>
      </c>
      <c r="B14" s="36"/>
    </row>
    <row r="15" spans="1:2" ht="19" customHeight="1" thickBot="1" x14ac:dyDescent="0.4">
      <c r="A15" s="36" t="s">
        <v>279</v>
      </c>
      <c r="B15" s="36"/>
    </row>
    <row r="16" spans="1:2" ht="18" x14ac:dyDescent="0.5">
      <c r="A16" s="1"/>
      <c r="B16" s="1"/>
    </row>
  </sheetData>
  <mergeCells count="3">
    <mergeCell ref="A3:B3"/>
    <mergeCell ref="A7:B7"/>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81C8919A35216469E8BB9C90303A04C" ma:contentTypeVersion="25" ma:contentTypeDescription="Create a new document." ma:contentTypeScope="" ma:versionID="828de6a76ca48022d7439c4af3f9f168">
  <xsd:schema xmlns:xsd="http://www.w3.org/2001/XMLSchema" xmlns:xs="http://www.w3.org/2001/XMLSchema" xmlns:p="http://schemas.microsoft.com/office/2006/metadata/properties" xmlns:ns2="ef7b01aa-b2a1-4386-8a34-981e91880017" xmlns:ns3="542be61c-d639-43d2-8c89-5794c1450dfa" xmlns:ns4="9ea08096-1d6a-4225-8886-dcb3dd04c4bd" targetNamespace="http://schemas.microsoft.com/office/2006/metadata/properties" ma:root="true" ma:fieldsID="b455f713ec6ef41be6a6e1fac998bac0" ns2:_="" ns3:_="" ns4:_="">
    <xsd:import namespace="ef7b01aa-b2a1-4386-8a34-981e91880017"/>
    <xsd:import namespace="542be61c-d639-43d2-8c89-5794c1450dfa"/>
    <xsd:import namespace="9ea08096-1d6a-4225-8886-dcb3dd04c4bd"/>
    <xsd:element name="properties">
      <xsd:complexType>
        <xsd:sequence>
          <xsd:element name="documentManagement">
            <xsd:complexType>
              <xsd:all>
                <xsd:element ref="ns2:Notes" minOccurs="0"/>
                <xsd:element ref="ns2:Comment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Tag"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b01aa-b2a1-4386-8a34-981e91880017" elementFormDefault="qualified">
    <xsd:import namespace="http://schemas.microsoft.com/office/2006/documentManagement/types"/>
    <xsd:import namespace="http://schemas.microsoft.com/office/infopath/2007/PartnerControls"/>
    <xsd:element name="Notes" ma:index="2" nillable="true" ma:displayName="Notes" ma:format="Dropdown" ma:internalName="Notes">
      <xsd:simpleType>
        <xsd:restriction base="dms:Note"/>
      </xsd:simpleType>
    </xsd:element>
    <xsd:element name="Comments" ma:index="3" nillable="true" ma:displayName="Comments" ma:format="Dropdown" ma:internalName="Comment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Tag" ma:index="26" nillable="true" ma:displayName="Tag" ma:format="Dropdown" ma:internalName="Tag">
      <xsd:complexType>
        <xsd:complexContent>
          <xsd:extension base="dms:MultiChoiceFillIn">
            <xsd:sequence>
              <xsd:element name="Value" maxOccurs="unbounded" minOccurs="0" nillable="true">
                <xsd:simpleType>
                  <xsd:union memberTypes="dms:Text">
                    <xsd:simpleType>
                      <xsd:restriction base="dms:Choice">
                        <xsd:enumeration value="Advertising"/>
                        <xsd:enumeration value="Brand"/>
                        <xsd:enumeration value="Collateral"/>
                        <xsd:enumeration value="Team"/>
                        <xsd:enumeration value="IT"/>
                      </xsd:restriction>
                    </xsd:simpleType>
                  </xsd:union>
                </xsd:simpleType>
              </xsd:element>
            </xsd:sequence>
          </xsd:extension>
        </xsd:complexContent>
      </xsd:complexType>
    </xsd:element>
    <xsd:element name="_Flow_SignoffStatus" ma:index="27" nillable="true" ma:displayName="Sign-off status" ma:internalName="Sign_x002d_off_x0020_status">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2be61c-d639-43d2-8c89-5794c1450dfa"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a08096-1d6a-4225-8886-dcb3dd04c4b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a6a7783-4608-48b0-a28e-da6e7f5bace3}" ma:internalName="TaxCatchAll" ma:showField="CatchAllData" ma:web="9ea08096-1d6a-4225-8886-dcb3dd04c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ea08096-1d6a-4225-8886-dcb3dd04c4bd" xsi:nil="true"/>
    <lcf76f155ced4ddcb4097134ff3c332f xmlns="ef7b01aa-b2a1-4386-8a34-981e91880017">
      <Terms xmlns="http://schemas.microsoft.com/office/infopath/2007/PartnerControls"/>
    </lcf76f155ced4ddcb4097134ff3c332f>
    <SharedWithUsers xmlns="542be61c-d639-43d2-8c89-5794c1450dfa">
      <UserInfo>
        <DisplayName>Simon Holloway</DisplayName>
        <AccountId>683</AccountId>
        <AccountType/>
      </UserInfo>
    </SharedWithUsers>
    <_Flow_SignoffStatus xmlns="ef7b01aa-b2a1-4386-8a34-981e91880017" xsi:nil="true"/>
    <Comments xmlns="ef7b01aa-b2a1-4386-8a34-981e91880017" xsi:nil="true"/>
    <Tag xmlns="ef7b01aa-b2a1-4386-8a34-981e91880017" xsi:nil="true"/>
    <Notes xmlns="ef7b01aa-b2a1-4386-8a34-981e9188001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5B359-89DC-470F-8DD1-F9710393E625}">
  <ds:schemaRefs>
    <ds:schemaRef ds:uri="http://schemas.microsoft.com/DataMashup"/>
  </ds:schemaRefs>
</ds:datastoreItem>
</file>

<file path=customXml/itemProps2.xml><?xml version="1.0" encoding="utf-8"?>
<ds:datastoreItem xmlns:ds="http://schemas.openxmlformats.org/officeDocument/2006/customXml" ds:itemID="{3F8016CF-23DD-4396-8BEF-792BEFD3D162}"/>
</file>

<file path=customXml/itemProps3.xml><?xml version="1.0" encoding="utf-8"?>
<ds:datastoreItem xmlns:ds="http://schemas.openxmlformats.org/officeDocument/2006/customXml" ds:itemID="{A3F8043D-41DC-4A24-8364-5CD679E0A219}">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b2d7605-f358-4398-adb0-89f5a8e3c415"/>
    <ds:schemaRef ds:uri="http://www.w3.org/XML/1998/namespace"/>
    <ds:schemaRef ds:uri="http://schemas.microsoft.com/office/infopath/2007/PartnerControls"/>
    <ds:schemaRef ds:uri="2b5e2f58-402b-4827-8cb7-c57ed57e9b44"/>
    <ds:schemaRef ds:uri="http://purl.org/dc/dcmitype/"/>
  </ds:schemaRefs>
</ds:datastoreItem>
</file>

<file path=customXml/itemProps4.xml><?xml version="1.0" encoding="utf-8"?>
<ds:datastoreItem xmlns:ds="http://schemas.openxmlformats.org/officeDocument/2006/customXml" ds:itemID="{D5853A88-9910-42DE-AA22-41E64578E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ReadmeFirst</vt:lpstr>
      <vt:lpstr>3_CarbonProject_</vt:lpstr>
      <vt:lpstr>4_ProjectActivities</vt:lpstr>
      <vt:lpstr>5_TargetCobenefits</vt:lpstr>
      <vt:lpstr>7_Time0to18mths</vt:lpstr>
      <vt:lpstr>7_ProjectDelivery</vt:lpstr>
      <vt:lpstr>8_Budget</vt:lpstr>
      <vt:lpstr>0_Contractor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Clare</dc:creator>
  <cp:keywords/>
  <dc:description/>
  <cp:lastModifiedBy>Simon Holloway</cp:lastModifiedBy>
  <cp:revision/>
  <dcterms:created xsi:type="dcterms:W3CDTF">2023-11-30T06:42:40Z</dcterms:created>
  <dcterms:modified xsi:type="dcterms:W3CDTF">2024-04-10T21:20:28Z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0x010100881C8919A35216469E8BB9C90303A04C</vt:lpwstr>
  </property>
  <property fmtid="{D5CDD505-2E9C-101B-9397-08002B2CF9AE}" pid="3" name="MediaServiceImageTags">
    <vt:lpwstr/>
  </property>
</Properties>
</file>